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omments4.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omments5.xml" ContentType="application/vnd.openxmlformats-officedocument.spreadsheetml.comments+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omments6.xml" ContentType="application/vnd.openxmlformats-officedocument.spreadsheetml.comments+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floreantscholen.sharepoint.com/sites/triangel_leerkrachten/Gedeelde documenten/General/ZORG/RIO/"/>
    </mc:Choice>
  </mc:AlternateContent>
  <xr:revisionPtr revIDLastSave="101" documentId="13_ncr:1_{652EF5BD-C6A4-40A6-B8B3-B41365F26FA9}" xr6:coauthVersionLast="47" xr6:coauthVersionMax="47" xr10:uidLastSave="{6A83CE5F-1064-466C-AC72-070965D7F256}"/>
  <bookViews>
    <workbookView xWindow="-110" yWindow="-110" windowWidth="19420" windowHeight="10300" tabRatio="800" xr2:uid="{00000000-000D-0000-FFFF-FFFF00000000}"/>
  </bookViews>
  <sheets>
    <sheet name="INTRO" sheetId="20" r:id="rId1"/>
    <sheet name="groep 3" sheetId="13" r:id="rId2"/>
    <sheet name="groep 4" sheetId="8" r:id="rId3"/>
    <sheet name="groep 5" sheetId="14" r:id="rId4"/>
    <sheet name="groep 6" sheetId="15" r:id="rId5"/>
    <sheet name="groep 7" sheetId="17" r:id="rId6"/>
    <sheet name="groep 8" sheetId="16" r:id="rId7"/>
    <sheet name="TOTAAL" sheetId="19" r:id="rId8"/>
  </sheets>
  <definedNames>
    <definedName name="_xlnm.Print_Area" localSheetId="1">'groep 3'!$B$2:$AP$98</definedName>
    <definedName name="_xlnm.Print_Area" localSheetId="2">'groep 4'!$B$2:$AP$98</definedName>
    <definedName name="_xlnm.Print_Area" localSheetId="3">'groep 5'!$B$2:$AP$98</definedName>
    <definedName name="_xlnm.Print_Area" localSheetId="4">'groep 6'!$B$2:$AP$98</definedName>
    <definedName name="_xlnm.Print_Area" localSheetId="5">'groep 7'!$B$2:$AP$98</definedName>
    <definedName name="_xlnm.Print_Area" localSheetId="6">'groep 8'!$B$2:$AP$98</definedName>
    <definedName name="_xlnm.Print_Area" localSheetId="7">TOTAAL!$A$2:$U$49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9" l="1"/>
  <c r="B22" i="19"/>
  <c r="C16" i="19"/>
  <c r="C18" i="19"/>
  <c r="B18" i="19"/>
  <c r="C20" i="19"/>
  <c r="C24" i="19"/>
  <c r="C26" i="19"/>
  <c r="B26" i="19"/>
  <c r="B24" i="19"/>
  <c r="B20" i="19"/>
  <c r="B16" i="19"/>
  <c r="J16" i="19"/>
  <c r="H54" i="16"/>
  <c r="F26" i="19" s="1"/>
  <c r="H54" i="17"/>
  <c r="F24" i="19" s="1"/>
  <c r="K54" i="15"/>
  <c r="I22" i="19" s="1"/>
  <c r="H54" i="15"/>
  <c r="F22" i="19" s="1"/>
  <c r="K54" i="14"/>
  <c r="I54" i="14"/>
  <c r="K54" i="8"/>
  <c r="I18" i="19" s="1"/>
  <c r="I54" i="8"/>
  <c r="G18" i="19" s="1"/>
  <c r="M54" i="13"/>
  <c r="K16" i="19" s="1"/>
  <c r="L54" i="13"/>
  <c r="K54" i="13"/>
  <c r="I16" i="19" s="1"/>
  <c r="J54" i="13"/>
  <c r="H16" i="19" s="1"/>
  <c r="I54" i="13"/>
  <c r="G16" i="19" s="1"/>
  <c r="Q26" i="19"/>
  <c r="Q24" i="19"/>
  <c r="Q22" i="19"/>
  <c r="Q18" i="19"/>
  <c r="Q16" i="19"/>
  <c r="O26" i="19"/>
  <c r="O24" i="19"/>
  <c r="O22" i="19"/>
  <c r="O18" i="19"/>
  <c r="P26" i="19"/>
  <c r="P24" i="19"/>
  <c r="P22" i="19"/>
  <c r="P20" i="19"/>
  <c r="P18" i="19"/>
  <c r="P16" i="19"/>
  <c r="O25" i="19"/>
  <c r="AH53" i="16"/>
  <c r="AG53" i="16"/>
  <c r="AH52" i="16"/>
  <c r="AG52" i="16"/>
  <c r="AH51" i="16"/>
  <c r="AG51" i="16"/>
  <c r="AH50" i="16"/>
  <c r="AG50" i="16"/>
  <c r="AH49" i="16"/>
  <c r="AG49" i="16"/>
  <c r="AH48" i="16"/>
  <c r="AG48" i="16"/>
  <c r="AH47" i="16"/>
  <c r="AG47" i="16"/>
  <c r="AH46" i="16"/>
  <c r="AG46" i="16"/>
  <c r="AH45" i="16"/>
  <c r="AG45" i="16"/>
  <c r="AH44" i="16"/>
  <c r="AG44" i="16"/>
  <c r="AH43" i="16"/>
  <c r="AG43" i="16"/>
  <c r="AH42" i="16"/>
  <c r="AG42" i="16"/>
  <c r="AH41" i="16"/>
  <c r="AG41" i="16"/>
  <c r="AH40" i="16"/>
  <c r="AG40" i="16"/>
  <c r="AH39" i="16"/>
  <c r="AG39" i="16"/>
  <c r="AH38" i="16"/>
  <c r="AG38" i="16"/>
  <c r="AH37" i="16"/>
  <c r="AG37" i="16"/>
  <c r="AH36" i="16"/>
  <c r="AG36" i="16"/>
  <c r="AH35" i="16"/>
  <c r="AG35" i="16"/>
  <c r="AH34" i="16"/>
  <c r="AG34" i="16"/>
  <c r="AH33" i="16"/>
  <c r="AG33" i="16"/>
  <c r="AH32" i="16"/>
  <c r="AG32" i="16"/>
  <c r="AH31" i="16"/>
  <c r="AG31" i="16"/>
  <c r="AH30" i="16"/>
  <c r="AG30" i="16"/>
  <c r="AH29" i="16"/>
  <c r="AG29" i="16"/>
  <c r="AH28" i="16"/>
  <c r="AG28" i="16"/>
  <c r="AH27" i="16"/>
  <c r="AG27" i="16"/>
  <c r="AH26" i="16"/>
  <c r="AG26" i="16"/>
  <c r="AH25" i="16"/>
  <c r="AG25" i="16"/>
  <c r="AH24" i="16"/>
  <c r="AG24" i="16"/>
  <c r="AH23" i="16"/>
  <c r="AG23" i="16"/>
  <c r="AH22" i="16"/>
  <c r="AG22" i="16"/>
  <c r="AH21" i="16"/>
  <c r="AG21" i="16"/>
  <c r="AH20" i="16"/>
  <c r="AG20" i="16"/>
  <c r="AH19" i="16"/>
  <c r="AG19" i="16"/>
  <c r="AH18" i="16"/>
  <c r="AG18" i="16"/>
  <c r="AH53" i="17"/>
  <c r="AG53" i="17"/>
  <c r="AH52" i="17"/>
  <c r="AG52" i="17"/>
  <c r="AH51" i="17"/>
  <c r="AG51" i="17"/>
  <c r="AH50" i="17"/>
  <c r="AG50" i="17"/>
  <c r="AH49" i="17"/>
  <c r="AG49" i="17"/>
  <c r="AH48" i="17"/>
  <c r="AG48" i="17"/>
  <c r="AH47" i="17"/>
  <c r="AG47" i="17"/>
  <c r="AH46" i="17"/>
  <c r="AG46" i="17"/>
  <c r="AH45" i="17"/>
  <c r="AG45" i="17"/>
  <c r="AH44" i="17"/>
  <c r="AG44" i="17"/>
  <c r="AH43" i="17"/>
  <c r="AG43" i="17"/>
  <c r="AH42" i="17"/>
  <c r="AG42" i="17"/>
  <c r="AH41" i="17"/>
  <c r="AG41" i="17"/>
  <c r="AH40" i="17"/>
  <c r="AG40" i="17"/>
  <c r="AH39" i="17"/>
  <c r="AG39" i="17"/>
  <c r="AH38" i="17"/>
  <c r="AG38" i="17"/>
  <c r="AH37" i="17"/>
  <c r="AG37" i="17"/>
  <c r="AH36" i="17"/>
  <c r="AG36" i="17"/>
  <c r="AH35" i="17"/>
  <c r="AG35" i="17"/>
  <c r="AH34" i="17"/>
  <c r="AG34" i="17"/>
  <c r="AH33" i="17"/>
  <c r="AG33" i="17"/>
  <c r="AH32" i="17"/>
  <c r="AG32" i="17"/>
  <c r="AH31" i="17"/>
  <c r="AG31" i="17"/>
  <c r="AH30" i="17"/>
  <c r="AG30" i="17"/>
  <c r="AH29" i="17"/>
  <c r="AG29" i="17"/>
  <c r="AH28" i="17"/>
  <c r="AG28" i="17"/>
  <c r="AH27" i="17"/>
  <c r="AG27" i="17"/>
  <c r="AH26" i="17"/>
  <c r="AG26" i="17"/>
  <c r="AH25" i="17"/>
  <c r="AG25" i="17"/>
  <c r="AH24" i="17"/>
  <c r="AG24" i="17"/>
  <c r="AH23" i="17"/>
  <c r="AG23" i="17"/>
  <c r="AH22" i="17"/>
  <c r="AG22" i="17"/>
  <c r="AH21" i="17"/>
  <c r="AG21" i="17"/>
  <c r="AH20" i="17"/>
  <c r="AG20" i="17"/>
  <c r="AH19" i="17"/>
  <c r="AG19" i="17"/>
  <c r="AH18" i="17"/>
  <c r="AG18" i="17"/>
  <c r="AH53" i="15"/>
  <c r="AG53" i="15"/>
  <c r="AH52" i="15"/>
  <c r="AG52" i="15"/>
  <c r="AH51" i="15"/>
  <c r="AG51" i="15"/>
  <c r="AH50" i="15"/>
  <c r="AG50" i="15"/>
  <c r="AH49" i="15"/>
  <c r="AG49" i="15"/>
  <c r="AH48" i="15"/>
  <c r="AG48" i="15"/>
  <c r="AH47" i="15"/>
  <c r="AG47" i="15"/>
  <c r="AH46" i="15"/>
  <c r="AG46" i="15"/>
  <c r="AH45" i="15"/>
  <c r="AG45" i="15"/>
  <c r="AH44" i="15"/>
  <c r="AG44" i="15"/>
  <c r="AH43" i="15"/>
  <c r="AG43" i="15"/>
  <c r="AH42" i="15"/>
  <c r="AG42" i="15"/>
  <c r="AH41" i="15"/>
  <c r="AG41" i="15"/>
  <c r="AH40" i="15"/>
  <c r="AG40" i="15"/>
  <c r="AH39" i="15"/>
  <c r="AG39" i="15"/>
  <c r="AH38" i="15"/>
  <c r="AG38" i="15"/>
  <c r="AH37" i="15"/>
  <c r="AG37" i="15"/>
  <c r="AH36" i="15"/>
  <c r="AG36" i="15"/>
  <c r="AH35" i="15"/>
  <c r="AG35" i="15"/>
  <c r="AH34" i="15"/>
  <c r="AG34" i="15"/>
  <c r="AH33" i="15"/>
  <c r="AG33" i="15"/>
  <c r="AH32" i="15"/>
  <c r="AG32" i="15"/>
  <c r="AH31" i="15"/>
  <c r="AG31" i="15"/>
  <c r="AH30" i="15"/>
  <c r="AG30" i="15"/>
  <c r="AH29" i="15"/>
  <c r="AG29" i="15"/>
  <c r="AH28" i="15"/>
  <c r="AG28" i="15"/>
  <c r="AH27" i="15"/>
  <c r="AG27" i="15"/>
  <c r="AH26" i="15"/>
  <c r="AG26" i="15"/>
  <c r="AH25" i="15"/>
  <c r="AG25" i="15"/>
  <c r="AH24" i="15"/>
  <c r="AG24" i="15"/>
  <c r="AH23" i="15"/>
  <c r="AG23" i="15"/>
  <c r="AH22" i="15"/>
  <c r="AG22" i="15"/>
  <c r="AH21" i="15"/>
  <c r="AG21" i="15"/>
  <c r="AH20" i="15"/>
  <c r="AG20" i="15"/>
  <c r="AH19" i="15"/>
  <c r="AG19" i="15"/>
  <c r="AG55" i="15" s="1"/>
  <c r="AH18" i="15"/>
  <c r="AG18" i="15"/>
  <c r="AH53" i="14"/>
  <c r="AG53" i="14"/>
  <c r="AH52" i="14"/>
  <c r="AG52" i="14"/>
  <c r="AH51" i="14"/>
  <c r="AG51" i="14"/>
  <c r="AH50" i="14"/>
  <c r="AG50" i="14"/>
  <c r="AH49" i="14"/>
  <c r="AG49" i="14"/>
  <c r="AH48" i="14"/>
  <c r="AG48" i="14"/>
  <c r="AH47" i="14"/>
  <c r="AG47" i="14"/>
  <c r="AH46" i="14"/>
  <c r="AG46" i="14"/>
  <c r="AH45" i="14"/>
  <c r="AG45" i="14"/>
  <c r="AH44" i="14"/>
  <c r="AG44" i="14"/>
  <c r="AH43" i="14"/>
  <c r="AG43" i="14"/>
  <c r="AH42" i="14"/>
  <c r="AG42" i="14"/>
  <c r="AH41" i="14"/>
  <c r="AG41" i="14"/>
  <c r="AH40" i="14"/>
  <c r="AG40" i="14"/>
  <c r="AH39" i="14"/>
  <c r="AG39" i="14"/>
  <c r="AH38" i="14"/>
  <c r="AG38" i="14"/>
  <c r="AH37" i="14"/>
  <c r="AG37" i="14"/>
  <c r="AH36" i="14"/>
  <c r="AG36" i="14"/>
  <c r="AH35" i="14"/>
  <c r="AG35" i="14"/>
  <c r="AH34" i="14"/>
  <c r="AG34" i="14"/>
  <c r="AH33" i="14"/>
  <c r="AG33" i="14"/>
  <c r="AH32" i="14"/>
  <c r="AG32" i="14"/>
  <c r="AH31" i="14"/>
  <c r="AG31" i="14"/>
  <c r="AH30" i="14"/>
  <c r="AG30" i="14"/>
  <c r="AH29" i="14"/>
  <c r="AG29" i="14"/>
  <c r="AH28" i="14"/>
  <c r="AG28" i="14"/>
  <c r="AH27" i="14"/>
  <c r="AG27" i="14"/>
  <c r="AH26" i="14"/>
  <c r="AG26" i="14"/>
  <c r="AH25" i="14"/>
  <c r="AG25" i="14"/>
  <c r="AH24" i="14"/>
  <c r="AG24" i="14"/>
  <c r="AH23" i="14"/>
  <c r="AG23" i="14"/>
  <c r="AH22" i="14"/>
  <c r="AG22" i="14"/>
  <c r="AH21" i="14"/>
  <c r="AG21" i="14"/>
  <c r="AH20" i="14"/>
  <c r="AG20" i="14"/>
  <c r="AH19" i="14"/>
  <c r="AG19" i="14"/>
  <c r="AH18" i="14"/>
  <c r="AG18" i="14"/>
  <c r="AH53" i="13"/>
  <c r="AG53" i="13"/>
  <c r="AH52" i="13"/>
  <c r="AG52" i="13"/>
  <c r="AH51" i="13"/>
  <c r="AG51" i="13"/>
  <c r="AH50" i="13"/>
  <c r="AG50" i="13"/>
  <c r="AH49" i="13"/>
  <c r="AG49" i="13"/>
  <c r="AH48" i="13"/>
  <c r="AG48" i="13"/>
  <c r="AH47" i="13"/>
  <c r="AG47" i="13"/>
  <c r="AH46" i="13"/>
  <c r="AG46" i="13"/>
  <c r="AH45" i="13"/>
  <c r="AG45" i="13"/>
  <c r="AH44" i="13"/>
  <c r="AG44" i="13"/>
  <c r="AH43" i="13"/>
  <c r="AG43" i="13"/>
  <c r="AH42" i="13"/>
  <c r="AG42" i="13"/>
  <c r="AH41" i="13"/>
  <c r="AG41" i="13"/>
  <c r="AH40" i="13"/>
  <c r="AG40" i="13"/>
  <c r="AH39" i="13"/>
  <c r="AG39" i="13"/>
  <c r="AH38" i="13"/>
  <c r="AG38" i="13"/>
  <c r="AH37" i="13"/>
  <c r="AG37" i="13"/>
  <c r="AH36" i="13"/>
  <c r="AG36" i="13"/>
  <c r="AH35" i="13"/>
  <c r="AG35" i="13"/>
  <c r="AH34" i="13"/>
  <c r="AG34" i="13"/>
  <c r="AH33" i="13"/>
  <c r="AG33" i="13"/>
  <c r="AH32" i="13"/>
  <c r="AG32" i="13"/>
  <c r="AH31" i="13"/>
  <c r="AG31" i="13"/>
  <c r="AH30" i="13"/>
  <c r="AG30" i="13"/>
  <c r="AH29" i="13"/>
  <c r="AG29" i="13"/>
  <c r="AH28" i="13"/>
  <c r="AG28" i="13"/>
  <c r="AH27" i="13"/>
  <c r="AG27" i="13"/>
  <c r="AH26" i="13"/>
  <c r="AG26" i="13"/>
  <c r="AH25" i="13"/>
  <c r="AG25" i="13"/>
  <c r="AH24" i="13"/>
  <c r="AG24" i="13"/>
  <c r="AH23" i="13"/>
  <c r="AG23" i="13"/>
  <c r="AH22" i="13"/>
  <c r="AG22" i="13"/>
  <c r="AH21" i="13"/>
  <c r="AG21" i="13"/>
  <c r="AH20" i="13"/>
  <c r="AG20" i="13"/>
  <c r="AH19" i="13"/>
  <c r="AG19" i="13"/>
  <c r="AH18" i="13"/>
  <c r="AG18" i="13"/>
  <c r="AH19" i="8"/>
  <c r="AH20" i="8"/>
  <c r="AH21" i="8"/>
  <c r="AH22" i="8"/>
  <c r="AH23" i="8"/>
  <c r="AH24" i="8"/>
  <c r="AH25" i="8"/>
  <c r="AH26" i="8"/>
  <c r="AH27" i="8"/>
  <c r="AH28" i="8"/>
  <c r="AH29" i="8"/>
  <c r="AH30" i="8"/>
  <c r="AH31" i="8"/>
  <c r="AH32" i="8"/>
  <c r="AH33" i="8"/>
  <c r="AH34" i="8"/>
  <c r="AH35" i="8"/>
  <c r="AH36" i="8"/>
  <c r="AH37" i="8"/>
  <c r="AH38" i="8"/>
  <c r="AH39" i="8"/>
  <c r="AH40" i="8"/>
  <c r="AH41" i="8"/>
  <c r="AH42" i="8"/>
  <c r="AH43" i="8"/>
  <c r="AH44" i="8"/>
  <c r="AH45" i="8"/>
  <c r="AH46" i="8"/>
  <c r="AH47" i="8"/>
  <c r="AH48" i="8"/>
  <c r="AH49" i="8"/>
  <c r="AH50" i="8"/>
  <c r="AH51" i="8"/>
  <c r="AH52" i="8"/>
  <c r="AH53" i="8"/>
  <c r="AH18" i="8"/>
  <c r="AH55" i="13"/>
  <c r="S18" i="19"/>
  <c r="S16" i="19"/>
  <c r="T27" i="19"/>
  <c r="U27" i="19" s="1"/>
  <c r="S27" i="19"/>
  <c r="Q27" i="19"/>
  <c r="T26" i="19"/>
  <c r="U26" i="19" s="1"/>
  <c r="S26" i="19"/>
  <c r="T25" i="19"/>
  <c r="U25" i="19" s="1"/>
  <c r="S25" i="19"/>
  <c r="Q25" i="19"/>
  <c r="T24" i="19"/>
  <c r="U24" i="19" s="1"/>
  <c r="S24" i="19"/>
  <c r="T23" i="19"/>
  <c r="U23" i="19" s="1"/>
  <c r="S23" i="19"/>
  <c r="Q23" i="19"/>
  <c r="T22" i="19"/>
  <c r="U22" i="19" s="1"/>
  <c r="S22" i="19"/>
  <c r="T21" i="19"/>
  <c r="U21" i="19" s="1"/>
  <c r="S21" i="19"/>
  <c r="Q21" i="19"/>
  <c r="T20" i="19"/>
  <c r="U20" i="19" s="1"/>
  <c r="S20" i="19"/>
  <c r="T19" i="19"/>
  <c r="U19" i="19" s="1"/>
  <c r="S19" i="19"/>
  <c r="Q19" i="19"/>
  <c r="T17" i="19"/>
  <c r="U17" i="19" s="1"/>
  <c r="Q17" i="19"/>
  <c r="E6" i="19"/>
  <c r="Q19" i="13"/>
  <c r="Q20" i="13"/>
  <c r="Q21" i="13"/>
  <c r="Q22" i="13"/>
  <c r="Q23" i="13"/>
  <c r="Q24" i="13"/>
  <c r="Q25" i="13"/>
  <c r="Q26" i="13"/>
  <c r="Q27" i="13"/>
  <c r="Q28" i="13"/>
  <c r="Q29" i="13"/>
  <c r="Q30" i="13"/>
  <c r="Q31" i="13"/>
  <c r="Q32" i="13"/>
  <c r="Q33" i="13"/>
  <c r="Q34" i="13"/>
  <c r="Q35" i="13"/>
  <c r="Q36" i="13"/>
  <c r="Q37" i="13"/>
  <c r="Q38" i="13"/>
  <c r="Q39" i="13"/>
  <c r="Q40" i="13"/>
  <c r="Q41" i="13"/>
  <c r="Q42" i="13"/>
  <c r="Q43" i="13"/>
  <c r="Q44" i="13"/>
  <c r="Q45" i="13"/>
  <c r="Q46" i="13"/>
  <c r="Q47" i="13"/>
  <c r="Q48" i="13"/>
  <c r="Q49" i="13"/>
  <c r="Q50" i="13"/>
  <c r="Q51" i="13"/>
  <c r="Q52" i="13"/>
  <c r="Q53" i="13"/>
  <c r="Q18" i="13"/>
  <c r="Q19" i="8"/>
  <c r="Q20" i="8"/>
  <c r="Q21" i="8"/>
  <c r="Q22" i="8"/>
  <c r="Q23" i="8"/>
  <c r="Q24" i="8"/>
  <c r="Q25" i="8"/>
  <c r="Q26" i="8"/>
  <c r="Q27" i="8"/>
  <c r="Q28" i="8"/>
  <c r="Q29" i="8"/>
  <c r="Q30" i="8"/>
  <c r="Q31" i="8"/>
  <c r="Q32" i="8"/>
  <c r="Q33" i="8"/>
  <c r="Q34" i="8"/>
  <c r="Q35" i="8"/>
  <c r="Q36" i="8"/>
  <c r="Q37" i="8"/>
  <c r="Q38" i="8"/>
  <c r="Q39" i="8"/>
  <c r="Q40" i="8"/>
  <c r="Q41" i="8"/>
  <c r="Q42" i="8"/>
  <c r="Q43" i="8"/>
  <c r="Q44" i="8"/>
  <c r="Q45" i="8"/>
  <c r="Q46" i="8"/>
  <c r="Q47" i="8"/>
  <c r="Q48" i="8"/>
  <c r="Q49" i="8"/>
  <c r="Q50" i="8"/>
  <c r="Q51" i="8"/>
  <c r="Q52" i="8"/>
  <c r="Q53" i="8"/>
  <c r="Q18" i="8"/>
  <c r="Q19" i="14"/>
  <c r="Q20" i="14"/>
  <c r="Q21" i="14"/>
  <c r="Q22" i="14"/>
  <c r="Q23" i="14"/>
  <c r="Q24" i="14"/>
  <c r="Q25" i="14"/>
  <c r="Q26" i="14"/>
  <c r="Q27" i="14"/>
  <c r="Q28" i="14"/>
  <c r="Q29" i="14"/>
  <c r="Q30" i="14"/>
  <c r="Q31" i="14"/>
  <c r="Q32" i="14"/>
  <c r="Q33" i="14"/>
  <c r="Q34" i="14"/>
  <c r="Q35" i="14"/>
  <c r="Q36" i="14"/>
  <c r="Q37" i="14"/>
  <c r="Q38" i="14"/>
  <c r="Q39" i="14"/>
  <c r="Q40" i="14"/>
  <c r="Q41" i="14"/>
  <c r="Q42" i="14"/>
  <c r="Q43" i="14"/>
  <c r="Q44" i="14"/>
  <c r="Q45" i="14"/>
  <c r="Q46" i="14"/>
  <c r="Q47" i="14"/>
  <c r="Q48" i="14"/>
  <c r="Q49" i="14"/>
  <c r="Q50" i="14"/>
  <c r="Q51" i="14"/>
  <c r="Q52" i="14"/>
  <c r="Q53" i="14"/>
  <c r="Q18" i="14"/>
  <c r="Q18" i="15"/>
  <c r="Q19" i="15"/>
  <c r="Q20" i="15"/>
  <c r="Q21" i="15"/>
  <c r="Q22" i="15"/>
  <c r="Q23" i="15"/>
  <c r="Q24" i="15"/>
  <c r="Q25" i="15"/>
  <c r="Q26" i="15"/>
  <c r="Q27" i="15"/>
  <c r="Q28" i="15"/>
  <c r="Q29" i="15"/>
  <c r="Q30" i="15"/>
  <c r="Q31" i="15"/>
  <c r="Q32" i="15"/>
  <c r="Q33" i="15"/>
  <c r="Q34" i="15"/>
  <c r="Q35" i="15"/>
  <c r="Q36" i="15"/>
  <c r="Q37" i="15"/>
  <c r="Q38" i="15"/>
  <c r="Q39" i="15"/>
  <c r="Q40" i="15"/>
  <c r="Q41" i="15"/>
  <c r="Q42" i="15"/>
  <c r="Q43" i="15"/>
  <c r="Q44" i="15"/>
  <c r="Q45" i="15"/>
  <c r="Q46" i="15"/>
  <c r="Q47" i="15"/>
  <c r="Q48" i="15"/>
  <c r="Q49" i="15"/>
  <c r="Q50" i="15"/>
  <c r="Q51" i="15"/>
  <c r="Q52" i="15"/>
  <c r="Q53" i="15"/>
  <c r="Q19" i="17"/>
  <c r="Q20" i="17"/>
  <c r="Q21" i="17"/>
  <c r="Q22" i="17"/>
  <c r="Q23" i="17"/>
  <c r="Q24" i="17"/>
  <c r="Q25" i="17"/>
  <c r="Q26" i="17"/>
  <c r="Q27" i="17"/>
  <c r="Q28" i="17"/>
  <c r="Q29" i="17"/>
  <c r="Q30" i="17"/>
  <c r="Q31" i="17"/>
  <c r="Q32" i="17"/>
  <c r="Q33" i="17"/>
  <c r="Q34" i="17"/>
  <c r="Q35" i="17"/>
  <c r="Q36" i="17"/>
  <c r="Q37" i="17"/>
  <c r="Q38" i="17"/>
  <c r="Q39" i="17"/>
  <c r="Q40" i="17"/>
  <c r="Q41" i="17"/>
  <c r="Q42" i="17"/>
  <c r="Q43" i="17"/>
  <c r="Q44" i="17"/>
  <c r="Q45" i="17"/>
  <c r="Q46" i="17"/>
  <c r="Q47" i="17"/>
  <c r="Q48" i="17"/>
  <c r="Q49" i="17"/>
  <c r="Q50" i="17"/>
  <c r="Q51" i="17"/>
  <c r="Q52" i="17"/>
  <c r="Q53" i="17"/>
  <c r="Q18" i="17"/>
  <c r="Q19" i="16"/>
  <c r="Q20" i="16"/>
  <c r="Q21" i="16"/>
  <c r="Q22" i="16"/>
  <c r="Q23" i="16"/>
  <c r="Q24" i="16"/>
  <c r="Q25" i="16"/>
  <c r="Q26" i="16"/>
  <c r="Q27" i="16"/>
  <c r="Q28" i="16"/>
  <c r="Q29" i="16"/>
  <c r="Q30" i="16"/>
  <c r="Q31" i="16"/>
  <c r="Q32" i="16"/>
  <c r="Q33" i="16"/>
  <c r="Q34" i="16"/>
  <c r="Q35" i="16"/>
  <c r="Q36" i="16"/>
  <c r="Q37" i="16"/>
  <c r="Q38" i="16"/>
  <c r="Q39" i="16"/>
  <c r="Q40" i="16"/>
  <c r="Q41" i="16"/>
  <c r="Q42" i="16"/>
  <c r="Q43" i="16"/>
  <c r="Q44" i="16"/>
  <c r="Q45" i="16"/>
  <c r="Q46" i="16"/>
  <c r="Q47" i="16"/>
  <c r="Q48" i="16"/>
  <c r="Q49" i="16"/>
  <c r="Q50" i="16"/>
  <c r="Q51" i="16"/>
  <c r="Q52" i="16"/>
  <c r="Q53" i="16"/>
  <c r="Q18" i="16"/>
  <c r="B29" i="19" l="1"/>
  <c r="P29" i="19"/>
  <c r="AG55" i="13"/>
  <c r="O16" i="19" s="1"/>
  <c r="P31" i="19" l="1"/>
  <c r="H69" i="17"/>
  <c r="G69" i="17"/>
  <c r="F69" i="17"/>
  <c r="E69" i="17"/>
  <c r="D69" i="17"/>
  <c r="H68" i="17"/>
  <c r="G68" i="17"/>
  <c r="F68" i="17"/>
  <c r="E68" i="17"/>
  <c r="D68" i="17"/>
  <c r="H67" i="17"/>
  <c r="G67" i="17"/>
  <c r="F67" i="17"/>
  <c r="E67" i="17"/>
  <c r="D67" i="17"/>
  <c r="H66" i="17"/>
  <c r="G66" i="17"/>
  <c r="F66" i="17"/>
  <c r="E66" i="17"/>
  <c r="D66" i="17"/>
  <c r="D58" i="17"/>
  <c r="E57" i="17"/>
  <c r="D57" i="17"/>
  <c r="S56" i="17"/>
  <c r="R56" i="17"/>
  <c r="Q56" i="17"/>
  <c r="P56" i="17"/>
  <c r="O56" i="17"/>
  <c r="N56" i="17"/>
  <c r="AN55" i="17"/>
  <c r="AK55" i="17"/>
  <c r="AI55" i="17"/>
  <c r="F55" i="17"/>
  <c r="E55" i="17"/>
  <c r="C54" i="17"/>
  <c r="D24" i="19" s="1"/>
  <c r="AO53" i="17"/>
  <c r="AP53" i="17" s="1"/>
  <c r="AL53" i="17"/>
  <c r="AM53" i="17" s="1"/>
  <c r="AJ53" i="17"/>
  <c r="AE53" i="17"/>
  <c r="AF53" i="17" s="1"/>
  <c r="AD53" i="17"/>
  <c r="AC53" i="17"/>
  <c r="AB53" i="17"/>
  <c r="AA53" i="17"/>
  <c r="Z53" i="17"/>
  <c r="Y53" i="17"/>
  <c r="X53" i="17"/>
  <c r="W53" i="17"/>
  <c r="V53" i="17"/>
  <c r="U53" i="17"/>
  <c r="S53" i="17"/>
  <c r="R53" i="17"/>
  <c r="P53" i="17"/>
  <c r="O53" i="17"/>
  <c r="N53" i="17"/>
  <c r="T53" i="17" s="1"/>
  <c r="AP52" i="17"/>
  <c r="AO52" i="17"/>
  <c r="AL52" i="17"/>
  <c r="AM52" i="17" s="1"/>
  <c r="AJ52" i="17"/>
  <c r="AE52" i="17"/>
  <c r="AF52" i="17" s="1"/>
  <c r="AD52" i="17"/>
  <c r="AC52" i="17"/>
  <c r="AB52" i="17"/>
  <c r="AA52" i="17"/>
  <c r="Z52" i="17"/>
  <c r="Y52" i="17"/>
  <c r="X52" i="17"/>
  <c r="W52" i="17"/>
  <c r="V52" i="17"/>
  <c r="U52" i="17"/>
  <c r="S52" i="17"/>
  <c r="R52" i="17"/>
  <c r="P52" i="17"/>
  <c r="O52" i="17"/>
  <c r="N52" i="17"/>
  <c r="AO51" i="17"/>
  <c r="AP51" i="17" s="1"/>
  <c r="AL51" i="17"/>
  <c r="AM51" i="17" s="1"/>
  <c r="AJ51" i="17"/>
  <c r="AE51" i="17"/>
  <c r="AF51" i="17" s="1"/>
  <c r="AD51" i="17"/>
  <c r="AC51" i="17"/>
  <c r="AB51" i="17"/>
  <c r="AA51" i="17"/>
  <c r="Z51" i="17"/>
  <c r="Y51" i="17"/>
  <c r="X51" i="17"/>
  <c r="W51" i="17"/>
  <c r="V51" i="17"/>
  <c r="U51" i="17"/>
  <c r="S51" i="17"/>
  <c r="T51" i="17" s="1"/>
  <c r="R51" i="17"/>
  <c r="P51" i="17"/>
  <c r="O51" i="17"/>
  <c r="N51" i="17"/>
  <c r="AO50" i="17"/>
  <c r="AP50" i="17" s="1"/>
  <c r="AM50" i="17"/>
  <c r="AL50" i="17"/>
  <c r="AJ50" i="17"/>
  <c r="AE50" i="17"/>
  <c r="AF50" i="17" s="1"/>
  <c r="AD50" i="17"/>
  <c r="AC50" i="17"/>
  <c r="AB50" i="17"/>
  <c r="AA50" i="17"/>
  <c r="Z50" i="17"/>
  <c r="Y50" i="17"/>
  <c r="X50" i="17"/>
  <c r="W50" i="17"/>
  <c r="V50" i="17"/>
  <c r="U50" i="17"/>
  <c r="S50" i="17"/>
  <c r="R50" i="17"/>
  <c r="P50" i="17"/>
  <c r="O50" i="17"/>
  <c r="N50" i="17"/>
  <c r="AO49" i="17"/>
  <c r="AP49" i="17" s="1"/>
  <c r="AL49" i="17"/>
  <c r="AM49" i="17" s="1"/>
  <c r="AJ49" i="17"/>
  <c r="AE49" i="17"/>
  <c r="AF49" i="17" s="1"/>
  <c r="AD49" i="17"/>
  <c r="AC49" i="17"/>
  <c r="AB49" i="17"/>
  <c r="AA49" i="17"/>
  <c r="Z49" i="17"/>
  <c r="Y49" i="17"/>
  <c r="X49" i="17"/>
  <c r="W49" i="17"/>
  <c r="V49" i="17"/>
  <c r="U49" i="17"/>
  <c r="S49" i="17"/>
  <c r="R49" i="17"/>
  <c r="P49" i="17"/>
  <c r="O49" i="17"/>
  <c r="N49" i="17"/>
  <c r="AO48" i="17"/>
  <c r="AP48" i="17" s="1"/>
  <c r="AL48" i="17"/>
  <c r="AM48" i="17" s="1"/>
  <c r="AJ48" i="17"/>
  <c r="AE48" i="17"/>
  <c r="AF48" i="17" s="1"/>
  <c r="AD48" i="17"/>
  <c r="AC48" i="17"/>
  <c r="AB48" i="17"/>
  <c r="AA48" i="17"/>
  <c r="Z48" i="17"/>
  <c r="Y48" i="17"/>
  <c r="X48" i="17"/>
  <c r="W48" i="17"/>
  <c r="V48" i="17"/>
  <c r="U48" i="17"/>
  <c r="S48" i="17"/>
  <c r="R48" i="17"/>
  <c r="P48" i="17"/>
  <c r="O48" i="17"/>
  <c r="N48" i="17"/>
  <c r="T48" i="17" s="1"/>
  <c r="AO47" i="17"/>
  <c r="AP47" i="17" s="1"/>
  <c r="AL47" i="17"/>
  <c r="AM47" i="17" s="1"/>
  <c r="AJ47" i="17"/>
  <c r="AE47" i="17"/>
  <c r="AF47" i="17" s="1"/>
  <c r="AD47" i="17"/>
  <c r="AC47" i="17"/>
  <c r="AB47" i="17"/>
  <c r="AA47" i="17"/>
  <c r="Z47" i="17"/>
  <c r="Y47" i="17"/>
  <c r="X47" i="17"/>
  <c r="W47" i="17"/>
  <c r="V47" i="17"/>
  <c r="U47" i="17"/>
  <c r="S47" i="17"/>
  <c r="R47" i="17"/>
  <c r="P47" i="17"/>
  <c r="O47" i="17"/>
  <c r="N47" i="17"/>
  <c r="AO46" i="17"/>
  <c r="AP46" i="17" s="1"/>
  <c r="AL46" i="17"/>
  <c r="AM46" i="17" s="1"/>
  <c r="AJ46" i="17"/>
  <c r="AE46" i="17"/>
  <c r="AF46" i="17" s="1"/>
  <c r="AD46" i="17"/>
  <c r="AC46" i="17"/>
  <c r="AB46" i="17"/>
  <c r="AA46" i="17"/>
  <c r="Z46" i="17"/>
  <c r="Y46" i="17"/>
  <c r="X46" i="17"/>
  <c r="W46" i="17"/>
  <c r="V46" i="17"/>
  <c r="U46" i="17"/>
  <c r="S46" i="17"/>
  <c r="R46" i="17"/>
  <c r="P46" i="17"/>
  <c r="O46" i="17"/>
  <c r="N46" i="17"/>
  <c r="AO45" i="17"/>
  <c r="AP45" i="17" s="1"/>
  <c r="AL45" i="17"/>
  <c r="AM45" i="17" s="1"/>
  <c r="AJ45" i="17"/>
  <c r="AE45" i="17"/>
  <c r="AF45" i="17" s="1"/>
  <c r="AD45" i="17"/>
  <c r="AC45" i="17"/>
  <c r="AB45" i="17"/>
  <c r="AA45" i="17"/>
  <c r="Z45" i="17"/>
  <c r="Y45" i="17"/>
  <c r="X45" i="17"/>
  <c r="W45" i="17"/>
  <c r="V45" i="17"/>
  <c r="U45" i="17"/>
  <c r="S45" i="17"/>
  <c r="R45" i="17"/>
  <c r="P45" i="17"/>
  <c r="O45" i="17"/>
  <c r="N45" i="17"/>
  <c r="AO44" i="17"/>
  <c r="AP44" i="17" s="1"/>
  <c r="AL44" i="17"/>
  <c r="AM44" i="17" s="1"/>
  <c r="AJ44" i="17"/>
  <c r="AE44" i="17"/>
  <c r="AF44" i="17" s="1"/>
  <c r="AD44" i="17"/>
  <c r="AC44" i="17"/>
  <c r="AB44" i="17"/>
  <c r="AA44" i="17"/>
  <c r="Z44" i="17"/>
  <c r="Y44" i="17"/>
  <c r="X44" i="17"/>
  <c r="W44" i="17"/>
  <c r="V44" i="17"/>
  <c r="U44" i="17"/>
  <c r="S44" i="17"/>
  <c r="R44" i="17"/>
  <c r="P44" i="17"/>
  <c r="O44" i="17"/>
  <c r="N44" i="17"/>
  <c r="T44" i="17" s="1"/>
  <c r="AO43" i="17"/>
  <c r="AP43" i="17" s="1"/>
  <c r="AL43" i="17"/>
  <c r="AM43" i="17" s="1"/>
  <c r="AJ43" i="17"/>
  <c r="AE43" i="17"/>
  <c r="AF43" i="17" s="1"/>
  <c r="AD43" i="17"/>
  <c r="AC43" i="17"/>
  <c r="AB43" i="17"/>
  <c r="AA43" i="17"/>
  <c r="Z43" i="17"/>
  <c r="Y43" i="17"/>
  <c r="X43" i="17"/>
  <c r="W43" i="17"/>
  <c r="V43" i="17"/>
  <c r="U43" i="17"/>
  <c r="S43" i="17"/>
  <c r="R43" i="17"/>
  <c r="P43" i="17"/>
  <c r="O43" i="17"/>
  <c r="N43" i="17"/>
  <c r="AO42" i="17"/>
  <c r="AP42" i="17" s="1"/>
  <c r="AL42" i="17"/>
  <c r="AM42" i="17" s="1"/>
  <c r="AJ42" i="17"/>
  <c r="AE42" i="17"/>
  <c r="AF42" i="17" s="1"/>
  <c r="AD42" i="17"/>
  <c r="AC42" i="17"/>
  <c r="AB42" i="17"/>
  <c r="AA42" i="17"/>
  <c r="Z42" i="17"/>
  <c r="Y42" i="17"/>
  <c r="X42" i="17"/>
  <c r="W42" i="17"/>
  <c r="V42" i="17"/>
  <c r="U42" i="17"/>
  <c r="S42" i="17"/>
  <c r="R42" i="17"/>
  <c r="P42" i="17"/>
  <c r="O42" i="17"/>
  <c r="N42" i="17"/>
  <c r="T42" i="17" s="1"/>
  <c r="AO41" i="17"/>
  <c r="AP41" i="17" s="1"/>
  <c r="AL41" i="17"/>
  <c r="AM41" i="17" s="1"/>
  <c r="AJ41" i="17"/>
  <c r="AE41" i="17"/>
  <c r="AF41" i="17" s="1"/>
  <c r="AD41" i="17"/>
  <c r="AC41" i="17"/>
  <c r="AB41" i="17"/>
  <c r="AA41" i="17"/>
  <c r="Z41" i="17"/>
  <c r="Y41" i="17"/>
  <c r="X41" i="17"/>
  <c r="W41" i="17"/>
  <c r="V41" i="17"/>
  <c r="U41" i="17"/>
  <c r="S41" i="17"/>
  <c r="R41" i="17"/>
  <c r="P41" i="17"/>
  <c r="O41" i="17"/>
  <c r="N41" i="17"/>
  <c r="T41" i="17" s="1"/>
  <c r="AP40" i="17"/>
  <c r="AO40" i="17"/>
  <c r="AL40" i="17"/>
  <c r="AM40" i="17" s="1"/>
  <c r="AJ40" i="17"/>
  <c r="AE40" i="17"/>
  <c r="AF40" i="17" s="1"/>
  <c r="AD40" i="17"/>
  <c r="AC40" i="17"/>
  <c r="AB40" i="17"/>
  <c r="AA40" i="17"/>
  <c r="Z40" i="17"/>
  <c r="Y40" i="17"/>
  <c r="X40" i="17"/>
  <c r="W40" i="17"/>
  <c r="V40" i="17"/>
  <c r="U40" i="17"/>
  <c r="S40" i="17"/>
  <c r="R40" i="17"/>
  <c r="P40" i="17"/>
  <c r="O40" i="17"/>
  <c r="N40" i="17"/>
  <c r="AO39" i="17"/>
  <c r="AP39" i="17" s="1"/>
  <c r="AL39" i="17"/>
  <c r="AM39" i="17" s="1"/>
  <c r="AJ39" i="17"/>
  <c r="AE39" i="17"/>
  <c r="AF39" i="17" s="1"/>
  <c r="AD39" i="17"/>
  <c r="AC39" i="17"/>
  <c r="AB39" i="17"/>
  <c r="AA39" i="17"/>
  <c r="Z39" i="17"/>
  <c r="Y39" i="17"/>
  <c r="X39" i="17"/>
  <c r="W39" i="17"/>
  <c r="V39" i="17"/>
  <c r="U39" i="17"/>
  <c r="S39" i="17"/>
  <c r="R39" i="17"/>
  <c r="P39" i="17"/>
  <c r="O39" i="17"/>
  <c r="N39" i="17"/>
  <c r="AO38" i="17"/>
  <c r="AP38" i="17" s="1"/>
  <c r="AL38" i="17"/>
  <c r="AM38" i="17" s="1"/>
  <c r="AJ38" i="17"/>
  <c r="AE38" i="17"/>
  <c r="AF38" i="17" s="1"/>
  <c r="AD38" i="17"/>
  <c r="AC38" i="17"/>
  <c r="AB38" i="17"/>
  <c r="AA38" i="17"/>
  <c r="Z38" i="17"/>
  <c r="Y38" i="17"/>
  <c r="X38" i="17"/>
  <c r="W38" i="17"/>
  <c r="V38" i="17"/>
  <c r="U38" i="17"/>
  <c r="S38" i="17"/>
  <c r="R38" i="17"/>
  <c r="P38" i="17"/>
  <c r="O38" i="17"/>
  <c r="N38" i="17"/>
  <c r="AO37" i="17"/>
  <c r="AP37" i="17" s="1"/>
  <c r="AL37" i="17"/>
  <c r="AM37" i="17" s="1"/>
  <c r="AJ37" i="17"/>
  <c r="AE37" i="17"/>
  <c r="AF37" i="17" s="1"/>
  <c r="AD37" i="17"/>
  <c r="AC37" i="17"/>
  <c r="AB37" i="17"/>
  <c r="AA37" i="17"/>
  <c r="Z37" i="17"/>
  <c r="Y37" i="17"/>
  <c r="X37" i="17"/>
  <c r="W37" i="17"/>
  <c r="V37" i="17"/>
  <c r="U37" i="17"/>
  <c r="S37" i="17"/>
  <c r="R37" i="17"/>
  <c r="P37" i="17"/>
  <c r="O37" i="17"/>
  <c r="N37" i="17"/>
  <c r="T37" i="17" s="1"/>
  <c r="AO36" i="17"/>
  <c r="AP36" i="17" s="1"/>
  <c r="AL36" i="17"/>
  <c r="AM36" i="17" s="1"/>
  <c r="AJ36" i="17"/>
  <c r="AF36" i="17"/>
  <c r="AE36" i="17"/>
  <c r="AD36" i="17"/>
  <c r="AC36" i="17"/>
  <c r="AB36" i="17"/>
  <c r="AA36" i="17"/>
  <c r="Z36" i="17"/>
  <c r="Y36" i="17"/>
  <c r="X36" i="17"/>
  <c r="W36" i="17"/>
  <c r="V36" i="17"/>
  <c r="U36" i="17"/>
  <c r="S36" i="17"/>
  <c r="R36" i="17"/>
  <c r="P36" i="17"/>
  <c r="O36" i="17"/>
  <c r="N36" i="17"/>
  <c r="T36" i="17" s="1"/>
  <c r="AO35" i="17"/>
  <c r="AP35" i="17" s="1"/>
  <c r="AL35" i="17"/>
  <c r="AM35" i="17" s="1"/>
  <c r="AJ35" i="17"/>
  <c r="AE35" i="17"/>
  <c r="AF35" i="17" s="1"/>
  <c r="AD35" i="17"/>
  <c r="AC35" i="17"/>
  <c r="AB35" i="17"/>
  <c r="AA35" i="17"/>
  <c r="Z35" i="17"/>
  <c r="Y35" i="17"/>
  <c r="X35" i="17"/>
  <c r="W35" i="17"/>
  <c r="V35" i="17"/>
  <c r="U35" i="17"/>
  <c r="S35" i="17"/>
  <c r="R35" i="17"/>
  <c r="P35" i="17"/>
  <c r="O35" i="17"/>
  <c r="N35" i="17"/>
  <c r="T35" i="17" s="1"/>
  <c r="AP34" i="17"/>
  <c r="AO34" i="17"/>
  <c r="AL34" i="17"/>
  <c r="AM34" i="17" s="1"/>
  <c r="AJ34" i="17"/>
  <c r="AE34" i="17"/>
  <c r="AF34" i="17" s="1"/>
  <c r="AD34" i="17"/>
  <c r="AC34" i="17"/>
  <c r="AB34" i="17"/>
  <c r="AA34" i="17"/>
  <c r="Z34" i="17"/>
  <c r="Y34" i="17"/>
  <c r="X34" i="17"/>
  <c r="W34" i="17"/>
  <c r="V34" i="17"/>
  <c r="U34" i="17"/>
  <c r="S34" i="17"/>
  <c r="R34" i="17"/>
  <c r="P34" i="17"/>
  <c r="O34" i="17"/>
  <c r="N34" i="17"/>
  <c r="AO33" i="17"/>
  <c r="AP33" i="17" s="1"/>
  <c r="AL33" i="17"/>
  <c r="AM33" i="17" s="1"/>
  <c r="AJ33" i="17"/>
  <c r="AE33" i="17"/>
  <c r="AF33" i="17" s="1"/>
  <c r="AD33" i="17"/>
  <c r="AC33" i="17"/>
  <c r="AB33" i="17"/>
  <c r="AA33" i="17"/>
  <c r="Z33" i="17"/>
  <c r="Y33" i="17"/>
  <c r="X33" i="17"/>
  <c r="W33" i="17"/>
  <c r="V33" i="17"/>
  <c r="U33" i="17"/>
  <c r="S33" i="17"/>
  <c r="R33" i="17"/>
  <c r="P33" i="17"/>
  <c r="O33" i="17"/>
  <c r="N33" i="17"/>
  <c r="AO32" i="17"/>
  <c r="AP32" i="17" s="1"/>
  <c r="AL32" i="17"/>
  <c r="AM32" i="17" s="1"/>
  <c r="AJ32" i="17"/>
  <c r="AE32" i="17"/>
  <c r="AF32" i="17" s="1"/>
  <c r="AD32" i="17"/>
  <c r="AC32" i="17"/>
  <c r="AB32" i="17"/>
  <c r="AA32" i="17"/>
  <c r="Z32" i="17"/>
  <c r="Y32" i="17"/>
  <c r="X32" i="17"/>
  <c r="W32" i="17"/>
  <c r="V32" i="17"/>
  <c r="U32" i="17"/>
  <c r="S32" i="17"/>
  <c r="R32" i="17"/>
  <c r="P32" i="17"/>
  <c r="O32" i="17"/>
  <c r="N32" i="17"/>
  <c r="AO31" i="17"/>
  <c r="AP31" i="17" s="1"/>
  <c r="AM31" i="17"/>
  <c r="AL31" i="17"/>
  <c r="AJ31" i="17"/>
  <c r="AE31" i="17"/>
  <c r="AF31" i="17" s="1"/>
  <c r="AD31" i="17"/>
  <c r="AC31" i="17"/>
  <c r="AB31" i="17"/>
  <c r="AA31" i="17"/>
  <c r="Z31" i="17"/>
  <c r="Y31" i="17"/>
  <c r="X31" i="17"/>
  <c r="W31" i="17"/>
  <c r="V31" i="17"/>
  <c r="U31" i="17"/>
  <c r="S31" i="17"/>
  <c r="R31" i="17"/>
  <c r="P31" i="17"/>
  <c r="O31" i="17"/>
  <c r="N31" i="17"/>
  <c r="AO30" i="17"/>
  <c r="AP30" i="17" s="1"/>
  <c r="AL30" i="17"/>
  <c r="AM30" i="17" s="1"/>
  <c r="AJ30" i="17"/>
  <c r="AE30" i="17"/>
  <c r="AF30" i="17" s="1"/>
  <c r="AD30" i="17"/>
  <c r="AC30" i="17"/>
  <c r="AB30" i="17"/>
  <c r="AA30" i="17"/>
  <c r="Z30" i="17"/>
  <c r="Y30" i="17"/>
  <c r="X30" i="17"/>
  <c r="W30" i="17"/>
  <c r="V30" i="17"/>
  <c r="U30" i="17"/>
  <c r="S30" i="17"/>
  <c r="T30" i="17" s="1"/>
  <c r="R30" i="17"/>
  <c r="P30" i="17"/>
  <c r="O30" i="17"/>
  <c r="N30" i="17"/>
  <c r="AO29" i="17"/>
  <c r="AP29" i="17" s="1"/>
  <c r="AM29" i="17"/>
  <c r="AL29" i="17"/>
  <c r="AJ29" i="17"/>
  <c r="AE29" i="17"/>
  <c r="AF29" i="17" s="1"/>
  <c r="AD29" i="17"/>
  <c r="AC29" i="17"/>
  <c r="AB29" i="17"/>
  <c r="AA29" i="17"/>
  <c r="Z29" i="17"/>
  <c r="Y29" i="17"/>
  <c r="X29" i="17"/>
  <c r="W29" i="17"/>
  <c r="V29" i="17"/>
  <c r="U29" i="17"/>
  <c r="S29" i="17"/>
  <c r="R29" i="17"/>
  <c r="T29" i="17"/>
  <c r="P29" i="17"/>
  <c r="O29" i="17"/>
  <c r="N29" i="17"/>
  <c r="AO28" i="17"/>
  <c r="AP28" i="17" s="1"/>
  <c r="AL28" i="17"/>
  <c r="AM28" i="17" s="1"/>
  <c r="AJ28" i="17"/>
  <c r="AE28" i="17"/>
  <c r="AF28" i="17" s="1"/>
  <c r="AD28" i="17"/>
  <c r="AC28" i="17"/>
  <c r="AB28" i="17"/>
  <c r="AA28" i="17"/>
  <c r="Z28" i="17"/>
  <c r="Y28" i="17"/>
  <c r="X28" i="17"/>
  <c r="W28" i="17"/>
  <c r="V28" i="17"/>
  <c r="U28" i="17"/>
  <c r="S28" i="17"/>
  <c r="R28" i="17"/>
  <c r="P28" i="17"/>
  <c r="O28" i="17"/>
  <c r="N28" i="17"/>
  <c r="AO27" i="17"/>
  <c r="AP27" i="17" s="1"/>
  <c r="AL27" i="17"/>
  <c r="AM27" i="17" s="1"/>
  <c r="AJ27" i="17"/>
  <c r="AE27" i="17"/>
  <c r="AF27" i="17" s="1"/>
  <c r="AD27" i="17"/>
  <c r="AC27" i="17"/>
  <c r="AB27" i="17"/>
  <c r="AA27" i="17"/>
  <c r="Z27" i="17"/>
  <c r="Y27" i="17"/>
  <c r="X27" i="17"/>
  <c r="W27" i="17"/>
  <c r="V27" i="17"/>
  <c r="U27" i="17"/>
  <c r="S27" i="17"/>
  <c r="R27" i="17"/>
  <c r="P27" i="17"/>
  <c r="O27" i="17"/>
  <c r="N27" i="17"/>
  <c r="T27" i="17" s="1"/>
  <c r="AO26" i="17"/>
  <c r="AP26" i="17" s="1"/>
  <c r="AL26" i="17"/>
  <c r="AM26" i="17" s="1"/>
  <c r="AJ26" i="17"/>
  <c r="AE26" i="17"/>
  <c r="AF26" i="17" s="1"/>
  <c r="AD26" i="17"/>
  <c r="AC26" i="17"/>
  <c r="AB26" i="17"/>
  <c r="AA26" i="17"/>
  <c r="Z26" i="17"/>
  <c r="Y26" i="17"/>
  <c r="X26" i="17"/>
  <c r="W26" i="17"/>
  <c r="V26" i="17"/>
  <c r="U26" i="17"/>
  <c r="S26" i="17"/>
  <c r="R26" i="17"/>
  <c r="P26" i="17"/>
  <c r="O26" i="17"/>
  <c r="N26" i="17"/>
  <c r="AO25" i="17"/>
  <c r="AP25" i="17" s="1"/>
  <c r="AM25" i="17"/>
  <c r="AL25" i="17"/>
  <c r="AJ25" i="17"/>
  <c r="AE25" i="17"/>
  <c r="AF25" i="17" s="1"/>
  <c r="AD25" i="17"/>
  <c r="AC25" i="17"/>
  <c r="AB25" i="17"/>
  <c r="AA25" i="17"/>
  <c r="Z25" i="17"/>
  <c r="Y25" i="17"/>
  <c r="X25" i="17"/>
  <c r="W25" i="17"/>
  <c r="V25" i="17"/>
  <c r="U25" i="17"/>
  <c r="S25" i="17"/>
  <c r="R25" i="17"/>
  <c r="P25" i="17"/>
  <c r="O25" i="17"/>
  <c r="N25" i="17"/>
  <c r="T25" i="17" s="1"/>
  <c r="AP24" i="17"/>
  <c r="AO24" i="17"/>
  <c r="AL24" i="17"/>
  <c r="AM24" i="17" s="1"/>
  <c r="AJ24" i="17"/>
  <c r="AE24" i="17"/>
  <c r="AD24" i="17"/>
  <c r="AC24" i="17"/>
  <c r="AB24" i="17"/>
  <c r="AA24" i="17"/>
  <c r="Z24" i="17"/>
  <c r="Y24" i="17"/>
  <c r="X24" i="17"/>
  <c r="V24" i="17"/>
  <c r="U24" i="17"/>
  <c r="S24" i="17"/>
  <c r="R24" i="17"/>
  <c r="P24" i="17"/>
  <c r="O24" i="17"/>
  <c r="N24" i="17"/>
  <c r="AO23" i="17"/>
  <c r="AP23" i="17" s="1"/>
  <c r="AL23" i="17"/>
  <c r="AM23" i="17" s="1"/>
  <c r="AJ23" i="17"/>
  <c r="AE23" i="17"/>
  <c r="AD23" i="17"/>
  <c r="AC23" i="17"/>
  <c r="AB23" i="17"/>
  <c r="AA23" i="17"/>
  <c r="Z23" i="17"/>
  <c r="Y23" i="17"/>
  <c r="X23" i="17"/>
  <c r="W23" i="17"/>
  <c r="U23" i="17"/>
  <c r="S23" i="17"/>
  <c r="R23" i="17"/>
  <c r="P23" i="17"/>
  <c r="O23" i="17"/>
  <c r="N23" i="17"/>
  <c r="AO22" i="17"/>
  <c r="AP22" i="17" s="1"/>
  <c r="AL22" i="17"/>
  <c r="AM22" i="17" s="1"/>
  <c r="AJ22" i="17"/>
  <c r="AE22" i="17"/>
  <c r="AD22" i="17"/>
  <c r="AC22" i="17"/>
  <c r="AB22" i="17"/>
  <c r="AA22" i="17"/>
  <c r="Z22" i="17"/>
  <c r="Y22" i="17"/>
  <c r="X22" i="17"/>
  <c r="W22" i="17"/>
  <c r="V22" i="17"/>
  <c r="S22" i="17"/>
  <c r="T22" i="17" s="1"/>
  <c r="R22" i="17"/>
  <c r="P22" i="17"/>
  <c r="O22" i="17"/>
  <c r="N22" i="17"/>
  <c r="AO21" i="17"/>
  <c r="AP21" i="17" s="1"/>
  <c r="AL21" i="17"/>
  <c r="AM21" i="17" s="1"/>
  <c r="AJ21" i="17"/>
  <c r="AE21" i="17"/>
  <c r="AD21" i="17"/>
  <c r="AC21" i="17"/>
  <c r="AB21" i="17"/>
  <c r="AA21" i="17"/>
  <c r="Z21" i="17"/>
  <c r="Y21" i="17"/>
  <c r="X21" i="17"/>
  <c r="W21" i="17"/>
  <c r="V21" i="17"/>
  <c r="S21" i="17"/>
  <c r="R21" i="17"/>
  <c r="P21" i="17"/>
  <c r="O21" i="17"/>
  <c r="N21" i="17"/>
  <c r="AO20" i="17"/>
  <c r="AP20" i="17" s="1"/>
  <c r="AL20" i="17"/>
  <c r="AM20" i="17" s="1"/>
  <c r="AJ20" i="17"/>
  <c r="AE20" i="17"/>
  <c r="AD20" i="17"/>
  <c r="AC20" i="17"/>
  <c r="AB20" i="17"/>
  <c r="AA20" i="17"/>
  <c r="Z20" i="17"/>
  <c r="Y20" i="17"/>
  <c r="X20" i="17"/>
  <c r="W20" i="17"/>
  <c r="V20" i="17"/>
  <c r="S20" i="17"/>
  <c r="R20" i="17"/>
  <c r="P20" i="17"/>
  <c r="O20" i="17"/>
  <c r="N20" i="17"/>
  <c r="AP19" i="17"/>
  <c r="AO19" i="17"/>
  <c r="AM19" i="17"/>
  <c r="AL19" i="17"/>
  <c r="AJ19" i="17"/>
  <c r="AE19" i="17"/>
  <c r="AD19" i="17"/>
  <c r="AC19" i="17"/>
  <c r="AB19" i="17"/>
  <c r="AA19" i="17"/>
  <c r="Z19" i="17"/>
  <c r="Y19" i="17"/>
  <c r="X19" i="17"/>
  <c r="V19" i="17"/>
  <c r="U19" i="17"/>
  <c r="S19" i="17"/>
  <c r="R19" i="17"/>
  <c r="P19" i="17"/>
  <c r="O19" i="17"/>
  <c r="N19" i="17"/>
  <c r="AO18" i="17"/>
  <c r="AP18" i="17" s="1"/>
  <c r="AL18" i="17"/>
  <c r="AM18" i="17" s="1"/>
  <c r="AJ18" i="17"/>
  <c r="AE18" i="17"/>
  <c r="AD18" i="17"/>
  <c r="AC18" i="17"/>
  <c r="AB18" i="17"/>
  <c r="AA18" i="17"/>
  <c r="Z18" i="17"/>
  <c r="Y18" i="17"/>
  <c r="X18" i="17"/>
  <c r="W18" i="17"/>
  <c r="V18" i="17"/>
  <c r="S18" i="17"/>
  <c r="R18" i="17"/>
  <c r="P18" i="17"/>
  <c r="O18" i="17"/>
  <c r="N18" i="17"/>
  <c r="E8" i="17"/>
  <c r="L3" i="17"/>
  <c r="J3" i="17"/>
  <c r="N2" i="17"/>
  <c r="M2" i="17"/>
  <c r="L2" i="17"/>
  <c r="K2" i="17"/>
  <c r="J2" i="17"/>
  <c r="H69" i="16"/>
  <c r="G69" i="16"/>
  <c r="F69" i="16"/>
  <c r="E69" i="16"/>
  <c r="D69" i="16"/>
  <c r="H68" i="16"/>
  <c r="G68" i="16"/>
  <c r="F68" i="16"/>
  <c r="E68" i="16"/>
  <c r="D68" i="16"/>
  <c r="H67" i="16"/>
  <c r="G67" i="16"/>
  <c r="F67" i="16"/>
  <c r="E67" i="16"/>
  <c r="D67" i="16"/>
  <c r="H66" i="16"/>
  <c r="G66" i="16"/>
  <c r="F66" i="16"/>
  <c r="E66" i="16"/>
  <c r="D66" i="16"/>
  <c r="D58" i="16"/>
  <c r="E57" i="16"/>
  <c r="D57" i="16"/>
  <c r="S56" i="16"/>
  <c r="R56" i="16"/>
  <c r="Q56" i="16"/>
  <c r="P56" i="16"/>
  <c r="O56" i="16"/>
  <c r="N56" i="16"/>
  <c r="AN55" i="16"/>
  <c r="AK55" i="16"/>
  <c r="AI55" i="16"/>
  <c r="F55" i="16"/>
  <c r="E55" i="16"/>
  <c r="C54" i="16"/>
  <c r="D26" i="19" s="1"/>
  <c r="AO53" i="16"/>
  <c r="AP53" i="16" s="1"/>
  <c r="AL53" i="16"/>
  <c r="AM53" i="16" s="1"/>
  <c r="AJ53" i="16"/>
  <c r="AE53" i="16"/>
  <c r="AF53" i="16" s="1"/>
  <c r="AD53" i="16"/>
  <c r="AC53" i="16"/>
  <c r="AB53" i="16"/>
  <c r="AA53" i="16"/>
  <c r="Z53" i="16"/>
  <c r="Y53" i="16"/>
  <c r="X53" i="16"/>
  <c r="W53" i="16"/>
  <c r="V53" i="16"/>
  <c r="U53" i="16"/>
  <c r="S53" i="16"/>
  <c r="R53" i="16"/>
  <c r="P53" i="16"/>
  <c r="O53" i="16"/>
  <c r="N53" i="16"/>
  <c r="T53" i="16" s="1"/>
  <c r="AO52" i="16"/>
  <c r="AP52" i="16" s="1"/>
  <c r="AL52" i="16"/>
  <c r="AM52" i="16" s="1"/>
  <c r="AJ52" i="16"/>
  <c r="AE52" i="16"/>
  <c r="AF52" i="16" s="1"/>
  <c r="AD52" i="16"/>
  <c r="AC52" i="16"/>
  <c r="AB52" i="16"/>
  <c r="AA52" i="16"/>
  <c r="Z52" i="16"/>
  <c r="Y52" i="16"/>
  <c r="X52" i="16"/>
  <c r="W52" i="16"/>
  <c r="V52" i="16"/>
  <c r="U52" i="16"/>
  <c r="S52" i="16"/>
  <c r="R52" i="16"/>
  <c r="P52" i="16"/>
  <c r="O52" i="16"/>
  <c r="N52" i="16"/>
  <c r="AP51" i="16"/>
  <c r="AO51" i="16"/>
  <c r="AL51" i="16"/>
  <c r="AM51" i="16" s="1"/>
  <c r="AJ51" i="16"/>
  <c r="AF51" i="16"/>
  <c r="AE51" i="16"/>
  <c r="AD51" i="16"/>
  <c r="AC51" i="16"/>
  <c r="AB51" i="16"/>
  <c r="AA51" i="16"/>
  <c r="Z51" i="16"/>
  <c r="Y51" i="16"/>
  <c r="X51" i="16"/>
  <c r="W51" i="16"/>
  <c r="V51" i="16"/>
  <c r="U51" i="16"/>
  <c r="S51" i="16"/>
  <c r="R51" i="16"/>
  <c r="P51" i="16"/>
  <c r="O51" i="16"/>
  <c r="N51" i="16"/>
  <c r="T51" i="16" s="1"/>
  <c r="AO50" i="16"/>
  <c r="AP50" i="16" s="1"/>
  <c r="AL50" i="16"/>
  <c r="AM50" i="16" s="1"/>
  <c r="AJ50" i="16"/>
  <c r="AF50" i="16"/>
  <c r="AE50" i="16"/>
  <c r="AD50" i="16"/>
  <c r="AC50" i="16"/>
  <c r="AB50" i="16"/>
  <c r="AA50" i="16"/>
  <c r="Z50" i="16"/>
  <c r="Y50" i="16"/>
  <c r="X50" i="16"/>
  <c r="W50" i="16"/>
  <c r="V50" i="16"/>
  <c r="U50" i="16"/>
  <c r="T50" i="16"/>
  <c r="S50" i="16"/>
  <c r="R50" i="16"/>
  <c r="P50" i="16"/>
  <c r="O50" i="16"/>
  <c r="N50" i="16"/>
  <c r="AO49" i="16"/>
  <c r="AP49" i="16" s="1"/>
  <c r="AL49" i="16"/>
  <c r="AM49" i="16" s="1"/>
  <c r="AJ49" i="16"/>
  <c r="AF49" i="16"/>
  <c r="AE49" i="16"/>
  <c r="AD49" i="16"/>
  <c r="AC49" i="16"/>
  <c r="AB49" i="16"/>
  <c r="AA49" i="16"/>
  <c r="Z49" i="16"/>
  <c r="Y49" i="16"/>
  <c r="X49" i="16"/>
  <c r="W49" i="16"/>
  <c r="V49" i="16"/>
  <c r="U49" i="16"/>
  <c r="T49" i="16"/>
  <c r="S49" i="16"/>
  <c r="R49" i="16"/>
  <c r="P49" i="16"/>
  <c r="O49" i="16"/>
  <c r="N49" i="16"/>
  <c r="AO48" i="16"/>
  <c r="AP48" i="16" s="1"/>
  <c r="AL48" i="16"/>
  <c r="AM48" i="16" s="1"/>
  <c r="AJ48" i="16"/>
  <c r="AE48" i="16"/>
  <c r="AF48" i="16" s="1"/>
  <c r="AD48" i="16"/>
  <c r="AC48" i="16"/>
  <c r="AB48" i="16"/>
  <c r="AA48" i="16"/>
  <c r="Z48" i="16"/>
  <c r="Y48" i="16"/>
  <c r="X48" i="16"/>
  <c r="W48" i="16"/>
  <c r="V48" i="16"/>
  <c r="U48" i="16"/>
  <c r="S48" i="16"/>
  <c r="R48" i="16"/>
  <c r="P48" i="16"/>
  <c r="O48" i="16"/>
  <c r="N48" i="16"/>
  <c r="AO47" i="16"/>
  <c r="AP47" i="16" s="1"/>
  <c r="AM47" i="16"/>
  <c r="AL47" i="16"/>
  <c r="AJ47" i="16"/>
  <c r="AE47" i="16"/>
  <c r="AF47" i="16" s="1"/>
  <c r="AD47" i="16"/>
  <c r="AC47" i="16"/>
  <c r="AB47" i="16"/>
  <c r="AA47" i="16"/>
  <c r="Z47" i="16"/>
  <c r="Y47" i="16"/>
  <c r="X47" i="16"/>
  <c r="W47" i="16"/>
  <c r="V47" i="16"/>
  <c r="U47" i="16"/>
  <c r="S47" i="16"/>
  <c r="R47" i="16"/>
  <c r="P47" i="16"/>
  <c r="O47" i="16"/>
  <c r="N47" i="16"/>
  <c r="AP46" i="16"/>
  <c r="AO46" i="16"/>
  <c r="AM46" i="16"/>
  <c r="AL46" i="16"/>
  <c r="AJ46" i="16"/>
  <c r="AE46" i="16"/>
  <c r="AF46" i="16" s="1"/>
  <c r="AD46" i="16"/>
  <c r="AC46" i="16"/>
  <c r="AB46" i="16"/>
  <c r="AA46" i="16"/>
  <c r="Z46" i="16"/>
  <c r="Y46" i="16"/>
  <c r="X46" i="16"/>
  <c r="W46" i="16"/>
  <c r="V46" i="16"/>
  <c r="U46" i="16"/>
  <c r="S46" i="16"/>
  <c r="T46" i="16" s="1"/>
  <c r="R46" i="16"/>
  <c r="P46" i="16"/>
  <c r="O46" i="16"/>
  <c r="N46" i="16"/>
  <c r="AP45" i="16"/>
  <c r="AO45" i="16"/>
  <c r="AM45" i="16"/>
  <c r="AL45" i="16"/>
  <c r="AJ45" i="16"/>
  <c r="AE45" i="16"/>
  <c r="AF45" i="16" s="1"/>
  <c r="AD45" i="16"/>
  <c r="AC45" i="16"/>
  <c r="AB45" i="16"/>
  <c r="AA45" i="16"/>
  <c r="Z45" i="16"/>
  <c r="Y45" i="16"/>
  <c r="X45" i="16"/>
  <c r="W45" i="16"/>
  <c r="V45" i="16"/>
  <c r="U45" i="16"/>
  <c r="S45" i="16"/>
  <c r="R45" i="16"/>
  <c r="P45" i="16"/>
  <c r="O45" i="16"/>
  <c r="N45" i="16"/>
  <c r="T45" i="16" s="1"/>
  <c r="AO44" i="16"/>
  <c r="AP44" i="16" s="1"/>
  <c r="AL44" i="16"/>
  <c r="AM44" i="16" s="1"/>
  <c r="AJ44" i="16"/>
  <c r="AF44" i="16"/>
  <c r="AE44" i="16"/>
  <c r="AD44" i="16"/>
  <c r="AC44" i="16"/>
  <c r="AB44" i="16"/>
  <c r="AA44" i="16"/>
  <c r="Z44" i="16"/>
  <c r="Y44" i="16"/>
  <c r="X44" i="16"/>
  <c r="W44" i="16"/>
  <c r="V44" i="16"/>
  <c r="U44" i="16"/>
  <c r="S44" i="16"/>
  <c r="R44" i="16"/>
  <c r="P44" i="16"/>
  <c r="O44" i="16"/>
  <c r="N44" i="16"/>
  <c r="AO43" i="16"/>
  <c r="AP43" i="16" s="1"/>
  <c r="AL43" i="16"/>
  <c r="AM43" i="16" s="1"/>
  <c r="AJ43" i="16"/>
  <c r="AF43" i="16"/>
  <c r="AE43" i="16"/>
  <c r="AD43" i="16"/>
  <c r="AC43" i="16"/>
  <c r="AB43" i="16"/>
  <c r="AA43" i="16"/>
  <c r="Z43" i="16"/>
  <c r="Y43" i="16"/>
  <c r="X43" i="16"/>
  <c r="W43" i="16"/>
  <c r="V43" i="16"/>
  <c r="U43" i="16"/>
  <c r="S43" i="16"/>
  <c r="R43" i="16"/>
  <c r="P43" i="16"/>
  <c r="O43" i="16"/>
  <c r="N43" i="16"/>
  <c r="AO42" i="16"/>
  <c r="AP42" i="16" s="1"/>
  <c r="AL42" i="16"/>
  <c r="AM42" i="16" s="1"/>
  <c r="AJ42" i="16"/>
  <c r="AF42" i="16"/>
  <c r="AE42" i="16"/>
  <c r="AD42" i="16"/>
  <c r="AC42" i="16"/>
  <c r="AB42" i="16"/>
  <c r="AA42" i="16"/>
  <c r="Z42" i="16"/>
  <c r="Y42" i="16"/>
  <c r="X42" i="16"/>
  <c r="W42" i="16"/>
  <c r="V42" i="16"/>
  <c r="U42" i="16"/>
  <c r="T42" i="16"/>
  <c r="S42" i="16"/>
  <c r="R42" i="16"/>
  <c r="P42" i="16"/>
  <c r="O42" i="16"/>
  <c r="N42" i="16"/>
  <c r="AO41" i="16"/>
  <c r="AP41" i="16" s="1"/>
  <c r="AL41" i="16"/>
  <c r="AM41" i="16" s="1"/>
  <c r="AJ41" i="16"/>
  <c r="AE41" i="16"/>
  <c r="AF41" i="16" s="1"/>
  <c r="AD41" i="16"/>
  <c r="AC41" i="16"/>
  <c r="AB41" i="16"/>
  <c r="AA41" i="16"/>
  <c r="Z41" i="16"/>
  <c r="Y41" i="16"/>
  <c r="X41" i="16"/>
  <c r="W41" i="16"/>
  <c r="V41" i="16"/>
  <c r="U41" i="16"/>
  <c r="S41" i="16"/>
  <c r="R41" i="16"/>
  <c r="P41" i="16"/>
  <c r="O41" i="16"/>
  <c r="N41" i="16"/>
  <c r="AO40" i="16"/>
  <c r="AP40" i="16" s="1"/>
  <c r="AL40" i="16"/>
  <c r="AM40" i="16" s="1"/>
  <c r="AJ40" i="16"/>
  <c r="AE40" i="16"/>
  <c r="AF40" i="16" s="1"/>
  <c r="AD40" i="16"/>
  <c r="AC40" i="16"/>
  <c r="AB40" i="16"/>
  <c r="AA40" i="16"/>
  <c r="Z40" i="16"/>
  <c r="Y40" i="16"/>
  <c r="X40" i="16"/>
  <c r="W40" i="16"/>
  <c r="V40" i="16"/>
  <c r="U40" i="16"/>
  <c r="S40" i="16"/>
  <c r="R40" i="16"/>
  <c r="P40" i="16"/>
  <c r="O40" i="16"/>
  <c r="N40" i="16"/>
  <c r="T40" i="16" s="1"/>
  <c r="AO39" i="16"/>
  <c r="AP39" i="16" s="1"/>
  <c r="AL39" i="16"/>
  <c r="AM39" i="16" s="1"/>
  <c r="AJ39" i="16"/>
  <c r="AE39" i="16"/>
  <c r="AF39" i="16" s="1"/>
  <c r="AD39" i="16"/>
  <c r="AC39" i="16"/>
  <c r="AB39" i="16"/>
  <c r="AA39" i="16"/>
  <c r="Z39" i="16"/>
  <c r="Y39" i="16"/>
  <c r="X39" i="16"/>
  <c r="W39" i="16"/>
  <c r="V39" i="16"/>
  <c r="U39" i="16"/>
  <c r="S39" i="16"/>
  <c r="R39" i="16"/>
  <c r="P39" i="16"/>
  <c r="O39" i="16"/>
  <c r="N39" i="16"/>
  <c r="T39" i="16" s="1"/>
  <c r="AO38" i="16"/>
  <c r="AP38" i="16" s="1"/>
  <c r="AL38" i="16"/>
  <c r="AM38" i="16" s="1"/>
  <c r="AJ38" i="16"/>
  <c r="AF38" i="16"/>
  <c r="AE38" i="16"/>
  <c r="AD38" i="16"/>
  <c r="AC38" i="16"/>
  <c r="AB38" i="16"/>
  <c r="AA38" i="16"/>
  <c r="Z38" i="16"/>
  <c r="Y38" i="16"/>
  <c r="X38" i="16"/>
  <c r="W38" i="16"/>
  <c r="V38" i="16"/>
  <c r="U38" i="16"/>
  <c r="S38" i="16"/>
  <c r="R38" i="16"/>
  <c r="P38" i="16"/>
  <c r="O38" i="16"/>
  <c r="N38" i="16"/>
  <c r="AO37" i="16"/>
  <c r="AP37" i="16" s="1"/>
  <c r="AL37" i="16"/>
  <c r="AM37" i="16" s="1"/>
  <c r="AJ37" i="16"/>
  <c r="AF37" i="16"/>
  <c r="AE37" i="16"/>
  <c r="AD37" i="16"/>
  <c r="AC37" i="16"/>
  <c r="AB37" i="16"/>
  <c r="AA37" i="16"/>
  <c r="Z37" i="16"/>
  <c r="Y37" i="16"/>
  <c r="X37" i="16"/>
  <c r="W37" i="16"/>
  <c r="V37" i="16"/>
  <c r="U37" i="16"/>
  <c r="S37" i="16"/>
  <c r="R37" i="16"/>
  <c r="P37" i="16"/>
  <c r="O37" i="16"/>
  <c r="N37" i="16"/>
  <c r="AO36" i="16"/>
  <c r="AP36" i="16" s="1"/>
  <c r="AL36" i="16"/>
  <c r="AM36" i="16" s="1"/>
  <c r="AJ36" i="16"/>
  <c r="AF36" i="16"/>
  <c r="AE36" i="16"/>
  <c r="AD36" i="16"/>
  <c r="AC36" i="16"/>
  <c r="AB36" i="16"/>
  <c r="AA36" i="16"/>
  <c r="Z36" i="16"/>
  <c r="Y36" i="16"/>
  <c r="X36" i="16"/>
  <c r="W36" i="16"/>
  <c r="V36" i="16"/>
  <c r="U36" i="16"/>
  <c r="T36" i="16"/>
  <c r="S36" i="16"/>
  <c r="R36" i="16"/>
  <c r="P36" i="16"/>
  <c r="O36" i="16"/>
  <c r="N36" i="16"/>
  <c r="AP35" i="16"/>
  <c r="AO35" i="16"/>
  <c r="AL35" i="16"/>
  <c r="AM35" i="16" s="1"/>
  <c r="AJ35" i="16"/>
  <c r="AE35" i="16"/>
  <c r="AF35" i="16" s="1"/>
  <c r="AD35" i="16"/>
  <c r="AC35" i="16"/>
  <c r="AB35" i="16"/>
  <c r="AA35" i="16"/>
  <c r="Z35" i="16"/>
  <c r="Y35" i="16"/>
  <c r="X35" i="16"/>
  <c r="W35" i="16"/>
  <c r="V35" i="16"/>
  <c r="U35" i="16"/>
  <c r="S35" i="16"/>
  <c r="R35" i="16"/>
  <c r="P35" i="16"/>
  <c r="O35" i="16"/>
  <c r="N35" i="16"/>
  <c r="AO34" i="16"/>
  <c r="AP34" i="16" s="1"/>
  <c r="AL34" i="16"/>
  <c r="AM34" i="16" s="1"/>
  <c r="AJ34" i="16"/>
  <c r="AE34" i="16"/>
  <c r="AF34" i="16" s="1"/>
  <c r="AD34" i="16"/>
  <c r="AC34" i="16"/>
  <c r="AB34" i="16"/>
  <c r="AA34" i="16"/>
  <c r="Z34" i="16"/>
  <c r="Y34" i="16"/>
  <c r="X34" i="16"/>
  <c r="W34" i="16"/>
  <c r="V34" i="16"/>
  <c r="U34" i="16"/>
  <c r="S34" i="16"/>
  <c r="R34" i="16"/>
  <c r="P34" i="16"/>
  <c r="O34" i="16"/>
  <c r="N34" i="16"/>
  <c r="T34" i="16" s="1"/>
  <c r="AO33" i="16"/>
  <c r="AP33" i="16" s="1"/>
  <c r="AL33" i="16"/>
  <c r="AM33" i="16" s="1"/>
  <c r="AJ33" i="16"/>
  <c r="AE33" i="16"/>
  <c r="AF33" i="16" s="1"/>
  <c r="AD33" i="16"/>
  <c r="AC33" i="16"/>
  <c r="AB33" i="16"/>
  <c r="AA33" i="16"/>
  <c r="Z33" i="16"/>
  <c r="Y33" i="16"/>
  <c r="X33" i="16"/>
  <c r="W33" i="16"/>
  <c r="V33" i="16"/>
  <c r="U33" i="16"/>
  <c r="S33" i="16"/>
  <c r="R33" i="16"/>
  <c r="P33" i="16"/>
  <c r="O33" i="16"/>
  <c r="N33" i="16"/>
  <c r="AO32" i="16"/>
  <c r="AP32" i="16" s="1"/>
  <c r="AL32" i="16"/>
  <c r="AM32" i="16" s="1"/>
  <c r="AJ32" i="16"/>
  <c r="AF32" i="16"/>
  <c r="AE32" i="16"/>
  <c r="AD32" i="16"/>
  <c r="AC32" i="16"/>
  <c r="AB32" i="16"/>
  <c r="AA32" i="16"/>
  <c r="Z32" i="16"/>
  <c r="Y32" i="16"/>
  <c r="X32" i="16"/>
  <c r="W32" i="16"/>
  <c r="V32" i="16"/>
  <c r="U32" i="16"/>
  <c r="S32" i="16"/>
  <c r="R32" i="16"/>
  <c r="P32" i="16"/>
  <c r="O32" i="16"/>
  <c r="N32" i="16"/>
  <c r="AO31" i="16"/>
  <c r="AP31" i="16" s="1"/>
  <c r="AL31" i="16"/>
  <c r="AM31" i="16" s="1"/>
  <c r="AJ31" i="16"/>
  <c r="AF31" i="16"/>
  <c r="AE31" i="16"/>
  <c r="AD31" i="16"/>
  <c r="AC31" i="16"/>
  <c r="AB31" i="16"/>
  <c r="AA31" i="16"/>
  <c r="Z31" i="16"/>
  <c r="Y31" i="16"/>
  <c r="X31" i="16"/>
  <c r="W31" i="16"/>
  <c r="V31" i="16"/>
  <c r="U31" i="16"/>
  <c r="S31" i="16"/>
  <c r="R31" i="16"/>
  <c r="P31" i="16"/>
  <c r="O31" i="16"/>
  <c r="N31" i="16"/>
  <c r="AO30" i="16"/>
  <c r="AP30" i="16" s="1"/>
  <c r="AL30" i="16"/>
  <c r="AM30" i="16" s="1"/>
  <c r="AJ30" i="16"/>
  <c r="AF30" i="16"/>
  <c r="AE30" i="16"/>
  <c r="AD30" i="16"/>
  <c r="AC30" i="16"/>
  <c r="AB30" i="16"/>
  <c r="AA30" i="16"/>
  <c r="Z30" i="16"/>
  <c r="Y30" i="16"/>
  <c r="X30" i="16"/>
  <c r="W30" i="16"/>
  <c r="V30" i="16"/>
  <c r="U30" i="16"/>
  <c r="T30" i="16"/>
  <c r="S30" i="16"/>
  <c r="R30" i="16"/>
  <c r="P30" i="16"/>
  <c r="O30" i="16"/>
  <c r="N30" i="16"/>
  <c r="AO29" i="16"/>
  <c r="AP29" i="16" s="1"/>
  <c r="AL29" i="16"/>
  <c r="AM29" i="16" s="1"/>
  <c r="AJ29" i="16"/>
  <c r="AE29" i="16"/>
  <c r="AF29" i="16" s="1"/>
  <c r="AD29" i="16"/>
  <c r="AC29" i="16"/>
  <c r="AB29" i="16"/>
  <c r="AA29" i="16"/>
  <c r="Z29" i="16"/>
  <c r="Y29" i="16"/>
  <c r="X29" i="16"/>
  <c r="W29" i="16"/>
  <c r="V29" i="16"/>
  <c r="U29" i="16"/>
  <c r="S29" i="16"/>
  <c r="R29" i="16"/>
  <c r="P29" i="16"/>
  <c r="O29" i="16"/>
  <c r="N29" i="16"/>
  <c r="AO28" i="16"/>
  <c r="AP28" i="16" s="1"/>
  <c r="AL28" i="16"/>
  <c r="AM28" i="16" s="1"/>
  <c r="AJ28" i="16"/>
  <c r="AE28" i="16"/>
  <c r="AF28" i="16" s="1"/>
  <c r="AD28" i="16"/>
  <c r="AC28" i="16"/>
  <c r="AB28" i="16"/>
  <c r="AA28" i="16"/>
  <c r="Z28" i="16"/>
  <c r="Y28" i="16"/>
  <c r="X28" i="16"/>
  <c r="W28" i="16"/>
  <c r="V28" i="16"/>
  <c r="U28" i="16"/>
  <c r="S28" i="16"/>
  <c r="R28" i="16"/>
  <c r="P28" i="16"/>
  <c r="O28" i="16"/>
  <c r="N28" i="16"/>
  <c r="T28" i="16" s="1"/>
  <c r="AO27" i="16"/>
  <c r="AP27" i="16" s="1"/>
  <c r="AL27" i="16"/>
  <c r="AM27" i="16" s="1"/>
  <c r="AJ27" i="16"/>
  <c r="AE27" i="16"/>
  <c r="AF27" i="16" s="1"/>
  <c r="AD27" i="16"/>
  <c r="AC27" i="16"/>
  <c r="AB27" i="16"/>
  <c r="AA27" i="16"/>
  <c r="Z27" i="16"/>
  <c r="Y27" i="16"/>
  <c r="X27" i="16"/>
  <c r="W27" i="16"/>
  <c r="V27" i="16"/>
  <c r="U27" i="16"/>
  <c r="S27" i="16"/>
  <c r="R27" i="16"/>
  <c r="P27" i="16"/>
  <c r="O27" i="16"/>
  <c r="N27" i="16"/>
  <c r="AO26" i="16"/>
  <c r="AP26" i="16" s="1"/>
  <c r="AL26" i="16"/>
  <c r="AM26" i="16" s="1"/>
  <c r="AJ26" i="16"/>
  <c r="AE26" i="16"/>
  <c r="AF26" i="16" s="1"/>
  <c r="AD26" i="16"/>
  <c r="AC26" i="16"/>
  <c r="AB26" i="16"/>
  <c r="AA26" i="16"/>
  <c r="Z26" i="16"/>
  <c r="Y26" i="16"/>
  <c r="X26" i="16"/>
  <c r="W26" i="16"/>
  <c r="V26" i="16"/>
  <c r="U26" i="16"/>
  <c r="S26" i="16"/>
  <c r="R26" i="16"/>
  <c r="P26" i="16"/>
  <c r="O26" i="16"/>
  <c r="N26" i="16"/>
  <c r="AO25" i="16"/>
  <c r="AP25" i="16" s="1"/>
  <c r="AL25" i="16"/>
  <c r="AM25" i="16" s="1"/>
  <c r="AJ25" i="16"/>
  <c r="AE25" i="16"/>
  <c r="AF25" i="16" s="1"/>
  <c r="AD25" i="16"/>
  <c r="AC25" i="16"/>
  <c r="AB25" i="16"/>
  <c r="AA25" i="16"/>
  <c r="Z25" i="16"/>
  <c r="Y25" i="16"/>
  <c r="X25" i="16"/>
  <c r="W25" i="16"/>
  <c r="V25" i="16"/>
  <c r="U25" i="16"/>
  <c r="S25" i="16"/>
  <c r="R25" i="16"/>
  <c r="P25" i="16"/>
  <c r="O25" i="16"/>
  <c r="N25" i="16"/>
  <c r="AO24" i="16"/>
  <c r="AP24" i="16" s="1"/>
  <c r="AL24" i="16"/>
  <c r="AM24" i="16" s="1"/>
  <c r="AJ24" i="16"/>
  <c r="AE24" i="16"/>
  <c r="AF24" i="16" s="1"/>
  <c r="AD24" i="16"/>
  <c r="AC24" i="16"/>
  <c r="AB24" i="16"/>
  <c r="AA24" i="16"/>
  <c r="Z24" i="16"/>
  <c r="Y24" i="16"/>
  <c r="X24" i="16"/>
  <c r="W24" i="16"/>
  <c r="V24" i="16"/>
  <c r="U24" i="16"/>
  <c r="S24" i="16"/>
  <c r="R24" i="16"/>
  <c r="P24" i="16"/>
  <c r="O24" i="16"/>
  <c r="N24" i="16"/>
  <c r="T24" i="16" s="1"/>
  <c r="AO23" i="16"/>
  <c r="AP23" i="16" s="1"/>
  <c r="AL23" i="16"/>
  <c r="AM23" i="16" s="1"/>
  <c r="AJ23" i="16"/>
  <c r="AE23" i="16"/>
  <c r="AD23" i="16"/>
  <c r="AC23" i="16"/>
  <c r="AB23" i="16"/>
  <c r="AA23" i="16"/>
  <c r="Z23" i="16"/>
  <c r="Y23" i="16"/>
  <c r="W23" i="16"/>
  <c r="V23" i="16"/>
  <c r="U23" i="16"/>
  <c r="S23" i="16"/>
  <c r="R23" i="16"/>
  <c r="P23" i="16"/>
  <c r="O23" i="16"/>
  <c r="N23" i="16"/>
  <c r="AO22" i="16"/>
  <c r="AP22" i="16" s="1"/>
  <c r="AL22" i="16"/>
  <c r="AM22" i="16" s="1"/>
  <c r="AJ22" i="16"/>
  <c r="AE22" i="16"/>
  <c r="AF22" i="16" s="1"/>
  <c r="X22" i="16" s="1"/>
  <c r="AD22" i="16"/>
  <c r="AC22" i="16"/>
  <c r="AB22" i="16"/>
  <c r="AA22" i="16"/>
  <c r="Z22" i="16"/>
  <c r="Y22" i="16"/>
  <c r="V22" i="16"/>
  <c r="U22" i="16"/>
  <c r="S22" i="16"/>
  <c r="R22" i="16"/>
  <c r="P22" i="16"/>
  <c r="O22" i="16"/>
  <c r="N22" i="16"/>
  <c r="T22" i="16" s="1"/>
  <c r="AO21" i="16"/>
  <c r="AP21" i="16" s="1"/>
  <c r="AL21" i="16"/>
  <c r="AM21" i="16" s="1"/>
  <c r="AJ21" i="16"/>
  <c r="AE21" i="16"/>
  <c r="AD21" i="16"/>
  <c r="AC21" i="16"/>
  <c r="AB21" i="16"/>
  <c r="AA21" i="16"/>
  <c r="Z21" i="16"/>
  <c r="Y21" i="16"/>
  <c r="X21" i="16"/>
  <c r="W21" i="16"/>
  <c r="U21" i="16"/>
  <c r="S21" i="16"/>
  <c r="R21" i="16"/>
  <c r="P21" i="16"/>
  <c r="O21" i="16"/>
  <c r="N21" i="16"/>
  <c r="AO20" i="16"/>
  <c r="AP20" i="16" s="1"/>
  <c r="AL20" i="16"/>
  <c r="AM20" i="16" s="1"/>
  <c r="AJ20" i="16"/>
  <c r="AE20" i="16"/>
  <c r="AD20" i="16"/>
  <c r="AC20" i="16"/>
  <c r="AB20" i="16"/>
  <c r="AA20" i="16"/>
  <c r="Z20" i="16"/>
  <c r="Y20" i="16"/>
  <c r="X20" i="16"/>
  <c r="W20" i="16"/>
  <c r="V20" i="16"/>
  <c r="S20" i="16"/>
  <c r="R20" i="16"/>
  <c r="P20" i="16"/>
  <c r="O20" i="16"/>
  <c r="N20" i="16"/>
  <c r="AO19" i="16"/>
  <c r="AP19" i="16" s="1"/>
  <c r="AL19" i="16"/>
  <c r="AM19" i="16" s="1"/>
  <c r="AJ19" i="16"/>
  <c r="AE19" i="16"/>
  <c r="AD19" i="16"/>
  <c r="AC19" i="16"/>
  <c r="AB19" i="16"/>
  <c r="AA19" i="16"/>
  <c r="Z19" i="16"/>
  <c r="Y19" i="16"/>
  <c r="X19" i="16"/>
  <c r="W19" i="16"/>
  <c r="V19" i="16"/>
  <c r="S19" i="16"/>
  <c r="R19" i="16"/>
  <c r="P19" i="16"/>
  <c r="O19" i="16"/>
  <c r="N19" i="16"/>
  <c r="AP18" i="16"/>
  <c r="AO18" i="16"/>
  <c r="AL18" i="16"/>
  <c r="AM18" i="16" s="1"/>
  <c r="AJ18" i="16"/>
  <c r="AE18" i="16"/>
  <c r="AD18" i="16"/>
  <c r="AC18" i="16"/>
  <c r="AB18" i="16"/>
  <c r="AA18" i="16"/>
  <c r="Z18" i="16"/>
  <c r="Y18" i="16"/>
  <c r="X18" i="16"/>
  <c r="V18" i="16"/>
  <c r="U18" i="16"/>
  <c r="S18" i="16"/>
  <c r="R18" i="16"/>
  <c r="P18" i="16"/>
  <c r="O18" i="16"/>
  <c r="N18" i="16"/>
  <c r="E8" i="16"/>
  <c r="L3" i="16"/>
  <c r="J3" i="16"/>
  <c r="N2" i="16"/>
  <c r="M2" i="16"/>
  <c r="L2" i="16"/>
  <c r="K2" i="16"/>
  <c r="J2" i="16"/>
  <c r="H69" i="15"/>
  <c r="G69" i="15"/>
  <c r="F69" i="15"/>
  <c r="E69" i="15"/>
  <c r="D69" i="15"/>
  <c r="H68" i="15"/>
  <c r="G68" i="15"/>
  <c r="F68" i="15"/>
  <c r="E68" i="15"/>
  <c r="D68" i="15"/>
  <c r="H67" i="15"/>
  <c r="G67" i="15"/>
  <c r="F67" i="15"/>
  <c r="E67" i="15"/>
  <c r="D67" i="15"/>
  <c r="H66" i="15"/>
  <c r="G66" i="15"/>
  <c r="F66" i="15"/>
  <c r="E66" i="15"/>
  <c r="D66" i="15"/>
  <c r="D58" i="15"/>
  <c r="E57" i="15"/>
  <c r="D57" i="15"/>
  <c r="S56" i="15"/>
  <c r="R56" i="15"/>
  <c r="Q56" i="15"/>
  <c r="P56" i="15"/>
  <c r="O56" i="15"/>
  <c r="N56" i="15"/>
  <c r="AN55" i="15"/>
  <c r="AK55" i="15"/>
  <c r="AI55" i="15"/>
  <c r="F55" i="15"/>
  <c r="E55" i="15"/>
  <c r="C54" i="15"/>
  <c r="AO53" i="15"/>
  <c r="AP53" i="15" s="1"/>
  <c r="AL53" i="15"/>
  <c r="AM53" i="15" s="1"/>
  <c r="AJ53" i="15"/>
  <c r="AE53" i="15"/>
  <c r="AF53" i="15" s="1"/>
  <c r="AD53" i="15"/>
  <c r="AC53" i="15"/>
  <c r="AB53" i="15"/>
  <c r="AA53" i="15"/>
  <c r="Z53" i="15"/>
  <c r="Y53" i="15"/>
  <c r="X53" i="15"/>
  <c r="W53" i="15"/>
  <c r="V53" i="15"/>
  <c r="U53" i="15"/>
  <c r="S53" i="15"/>
  <c r="R53" i="15"/>
  <c r="P53" i="15"/>
  <c r="O53" i="15"/>
  <c r="N53" i="15"/>
  <c r="AO52" i="15"/>
  <c r="AP52" i="15" s="1"/>
  <c r="AL52" i="15"/>
  <c r="AM52" i="15" s="1"/>
  <c r="AJ52" i="15"/>
  <c r="AE52" i="15"/>
  <c r="AF52" i="15" s="1"/>
  <c r="AD52" i="15"/>
  <c r="AC52" i="15"/>
  <c r="AB52" i="15"/>
  <c r="AA52" i="15"/>
  <c r="Z52" i="15"/>
  <c r="Y52" i="15"/>
  <c r="X52" i="15"/>
  <c r="W52" i="15"/>
  <c r="V52" i="15"/>
  <c r="U52" i="15"/>
  <c r="S52" i="15"/>
  <c r="R52" i="15"/>
  <c r="P52" i="15"/>
  <c r="O52" i="15"/>
  <c r="N52" i="15"/>
  <c r="AO51" i="15"/>
  <c r="AP51" i="15" s="1"/>
  <c r="AL51" i="15"/>
  <c r="AM51" i="15" s="1"/>
  <c r="AJ51" i="15"/>
  <c r="AE51" i="15"/>
  <c r="AF51" i="15" s="1"/>
  <c r="AD51" i="15"/>
  <c r="AC51" i="15"/>
  <c r="AB51" i="15"/>
  <c r="AA51" i="15"/>
  <c r="Z51" i="15"/>
  <c r="Y51" i="15"/>
  <c r="X51" i="15"/>
  <c r="W51" i="15"/>
  <c r="V51" i="15"/>
  <c r="U51" i="15"/>
  <c r="S51" i="15"/>
  <c r="R51" i="15"/>
  <c r="P51" i="15"/>
  <c r="O51" i="15"/>
  <c r="N51" i="15"/>
  <c r="AO50" i="15"/>
  <c r="AP50" i="15" s="1"/>
  <c r="AL50" i="15"/>
  <c r="AM50" i="15" s="1"/>
  <c r="AJ50" i="15"/>
  <c r="AE50" i="15"/>
  <c r="AF50" i="15" s="1"/>
  <c r="AD50" i="15"/>
  <c r="AC50" i="15"/>
  <c r="AB50" i="15"/>
  <c r="AA50" i="15"/>
  <c r="Z50" i="15"/>
  <c r="Y50" i="15"/>
  <c r="X50" i="15"/>
  <c r="W50" i="15"/>
  <c r="V50" i="15"/>
  <c r="U50" i="15"/>
  <c r="S50" i="15"/>
  <c r="R50" i="15"/>
  <c r="P50" i="15"/>
  <c r="O50" i="15"/>
  <c r="N50" i="15"/>
  <c r="AO49" i="15"/>
  <c r="AP49" i="15" s="1"/>
  <c r="AL49" i="15"/>
  <c r="AM49" i="15" s="1"/>
  <c r="AJ49" i="15"/>
  <c r="AE49" i="15"/>
  <c r="AF49" i="15" s="1"/>
  <c r="AD49" i="15"/>
  <c r="AC49" i="15"/>
  <c r="AB49" i="15"/>
  <c r="AA49" i="15"/>
  <c r="Z49" i="15"/>
  <c r="Y49" i="15"/>
  <c r="X49" i="15"/>
  <c r="W49" i="15"/>
  <c r="V49" i="15"/>
  <c r="U49" i="15"/>
  <c r="S49" i="15"/>
  <c r="R49" i="15"/>
  <c r="P49" i="15"/>
  <c r="O49" i="15"/>
  <c r="N49" i="15"/>
  <c r="AO48" i="15"/>
  <c r="AP48" i="15" s="1"/>
  <c r="AL48" i="15"/>
  <c r="AM48" i="15" s="1"/>
  <c r="AJ48" i="15"/>
  <c r="AE48" i="15"/>
  <c r="AF48" i="15" s="1"/>
  <c r="AD48" i="15"/>
  <c r="AC48" i="15"/>
  <c r="AB48" i="15"/>
  <c r="AA48" i="15"/>
  <c r="Z48" i="15"/>
  <c r="Y48" i="15"/>
  <c r="X48" i="15"/>
  <c r="W48" i="15"/>
  <c r="V48" i="15"/>
  <c r="U48" i="15"/>
  <c r="S48" i="15"/>
  <c r="R48" i="15"/>
  <c r="P48" i="15"/>
  <c r="O48" i="15"/>
  <c r="N48" i="15"/>
  <c r="AO47" i="15"/>
  <c r="AP47" i="15" s="1"/>
  <c r="AL47" i="15"/>
  <c r="AM47" i="15" s="1"/>
  <c r="AJ47" i="15"/>
  <c r="AE47" i="15"/>
  <c r="AF47" i="15" s="1"/>
  <c r="AD47" i="15"/>
  <c r="AC47" i="15"/>
  <c r="AB47" i="15"/>
  <c r="AA47" i="15"/>
  <c r="Z47" i="15"/>
  <c r="Y47" i="15"/>
  <c r="X47" i="15"/>
  <c r="W47" i="15"/>
  <c r="V47" i="15"/>
  <c r="U47" i="15"/>
  <c r="S47" i="15"/>
  <c r="R47" i="15"/>
  <c r="P47" i="15"/>
  <c r="O47" i="15"/>
  <c r="N47" i="15"/>
  <c r="AO46" i="15"/>
  <c r="AP46" i="15" s="1"/>
  <c r="AL46" i="15"/>
  <c r="AM46" i="15" s="1"/>
  <c r="AJ46" i="15"/>
  <c r="AE46" i="15"/>
  <c r="AF46" i="15" s="1"/>
  <c r="AD46" i="15"/>
  <c r="AC46" i="15"/>
  <c r="AB46" i="15"/>
  <c r="AA46" i="15"/>
  <c r="Z46" i="15"/>
  <c r="Y46" i="15"/>
  <c r="X46" i="15"/>
  <c r="W46" i="15"/>
  <c r="V46" i="15"/>
  <c r="U46" i="15"/>
  <c r="S46" i="15"/>
  <c r="R46" i="15"/>
  <c r="P46" i="15"/>
  <c r="O46" i="15"/>
  <c r="N46" i="15"/>
  <c r="AO45" i="15"/>
  <c r="AP45" i="15" s="1"/>
  <c r="AL45" i="15"/>
  <c r="AM45" i="15" s="1"/>
  <c r="AJ45" i="15"/>
  <c r="AE45" i="15"/>
  <c r="AF45" i="15" s="1"/>
  <c r="AD45" i="15"/>
  <c r="AC45" i="15"/>
  <c r="AB45" i="15"/>
  <c r="AA45" i="15"/>
  <c r="Z45" i="15"/>
  <c r="Y45" i="15"/>
  <c r="X45" i="15"/>
  <c r="W45" i="15"/>
  <c r="V45" i="15"/>
  <c r="U45" i="15"/>
  <c r="S45" i="15"/>
  <c r="R45" i="15"/>
  <c r="P45" i="15"/>
  <c r="O45" i="15"/>
  <c r="N45" i="15"/>
  <c r="AO44" i="15"/>
  <c r="AP44" i="15" s="1"/>
  <c r="AL44" i="15"/>
  <c r="AM44" i="15" s="1"/>
  <c r="AJ44" i="15"/>
  <c r="AE44" i="15"/>
  <c r="AF44" i="15" s="1"/>
  <c r="AD44" i="15"/>
  <c r="AC44" i="15"/>
  <c r="AB44" i="15"/>
  <c r="AA44" i="15"/>
  <c r="Z44" i="15"/>
  <c r="Y44" i="15"/>
  <c r="X44" i="15"/>
  <c r="W44" i="15"/>
  <c r="V44" i="15"/>
  <c r="U44" i="15"/>
  <c r="S44" i="15"/>
  <c r="R44" i="15"/>
  <c r="P44" i="15"/>
  <c r="O44" i="15"/>
  <c r="N44" i="15"/>
  <c r="AO43" i="15"/>
  <c r="AP43" i="15" s="1"/>
  <c r="AL43" i="15"/>
  <c r="AM43" i="15" s="1"/>
  <c r="AJ43" i="15"/>
  <c r="AE43" i="15"/>
  <c r="AF43" i="15" s="1"/>
  <c r="AD43" i="15"/>
  <c r="AC43" i="15"/>
  <c r="AB43" i="15"/>
  <c r="AA43" i="15"/>
  <c r="Z43" i="15"/>
  <c r="Y43" i="15"/>
  <c r="X43" i="15"/>
  <c r="W43" i="15"/>
  <c r="V43" i="15"/>
  <c r="U43" i="15"/>
  <c r="S43" i="15"/>
  <c r="R43" i="15"/>
  <c r="P43" i="15"/>
  <c r="O43" i="15"/>
  <c r="N43" i="15"/>
  <c r="AO42" i="15"/>
  <c r="AP42" i="15" s="1"/>
  <c r="AL42" i="15"/>
  <c r="AM42" i="15" s="1"/>
  <c r="AJ42" i="15"/>
  <c r="AE42" i="15"/>
  <c r="AF42" i="15" s="1"/>
  <c r="AD42" i="15"/>
  <c r="AC42" i="15"/>
  <c r="AB42" i="15"/>
  <c r="AA42" i="15"/>
  <c r="Z42" i="15"/>
  <c r="Y42" i="15"/>
  <c r="X42" i="15"/>
  <c r="W42" i="15"/>
  <c r="V42" i="15"/>
  <c r="U42" i="15"/>
  <c r="S42" i="15"/>
  <c r="R42" i="15"/>
  <c r="P42" i="15"/>
  <c r="O42" i="15"/>
  <c r="N42" i="15"/>
  <c r="AO41" i="15"/>
  <c r="AP41" i="15" s="1"/>
  <c r="AL41" i="15"/>
  <c r="AM41" i="15" s="1"/>
  <c r="AJ41" i="15"/>
  <c r="AE41" i="15"/>
  <c r="AF41" i="15" s="1"/>
  <c r="AD41" i="15"/>
  <c r="AC41" i="15"/>
  <c r="AB41" i="15"/>
  <c r="AA41" i="15"/>
  <c r="Z41" i="15"/>
  <c r="Y41" i="15"/>
  <c r="X41" i="15"/>
  <c r="W41" i="15"/>
  <c r="V41" i="15"/>
  <c r="U41" i="15"/>
  <c r="S41" i="15"/>
  <c r="R41" i="15"/>
  <c r="P41" i="15"/>
  <c r="O41" i="15"/>
  <c r="N41" i="15"/>
  <c r="AO40" i="15"/>
  <c r="AP40" i="15" s="1"/>
  <c r="AL40" i="15"/>
  <c r="AM40" i="15" s="1"/>
  <c r="AJ40" i="15"/>
  <c r="AE40" i="15"/>
  <c r="AF40" i="15" s="1"/>
  <c r="AD40" i="15"/>
  <c r="AC40" i="15"/>
  <c r="AB40" i="15"/>
  <c r="AA40" i="15"/>
  <c r="Z40" i="15"/>
  <c r="Y40" i="15"/>
  <c r="X40" i="15"/>
  <c r="W40" i="15"/>
  <c r="V40" i="15"/>
  <c r="U40" i="15"/>
  <c r="S40" i="15"/>
  <c r="R40" i="15"/>
  <c r="P40" i="15"/>
  <c r="O40" i="15"/>
  <c r="N40" i="15"/>
  <c r="AO39" i="15"/>
  <c r="AP39" i="15" s="1"/>
  <c r="AL39" i="15"/>
  <c r="AM39" i="15" s="1"/>
  <c r="AJ39" i="15"/>
  <c r="AE39" i="15"/>
  <c r="AF39" i="15" s="1"/>
  <c r="AD39" i="15"/>
  <c r="AC39" i="15"/>
  <c r="AB39" i="15"/>
  <c r="AA39" i="15"/>
  <c r="Z39" i="15"/>
  <c r="Y39" i="15"/>
  <c r="X39" i="15"/>
  <c r="W39" i="15"/>
  <c r="V39" i="15"/>
  <c r="U39" i="15"/>
  <c r="S39" i="15"/>
  <c r="R39" i="15"/>
  <c r="P39" i="15"/>
  <c r="O39" i="15"/>
  <c r="N39" i="15"/>
  <c r="AO38" i="15"/>
  <c r="AP38" i="15" s="1"/>
  <c r="AL38" i="15"/>
  <c r="AM38" i="15" s="1"/>
  <c r="AJ38" i="15"/>
  <c r="AF38" i="15"/>
  <c r="AE38" i="15"/>
  <c r="AD38" i="15"/>
  <c r="AC38" i="15"/>
  <c r="AB38" i="15"/>
  <c r="AA38" i="15"/>
  <c r="Z38" i="15"/>
  <c r="Y38" i="15"/>
  <c r="X38" i="15"/>
  <c r="W38" i="15"/>
  <c r="V38" i="15"/>
  <c r="U38" i="15"/>
  <c r="S38" i="15"/>
  <c r="R38" i="15"/>
  <c r="P38" i="15"/>
  <c r="O38" i="15"/>
  <c r="N38" i="15"/>
  <c r="AO37" i="15"/>
  <c r="AP37" i="15" s="1"/>
  <c r="AL37" i="15"/>
  <c r="AM37" i="15" s="1"/>
  <c r="AJ37" i="15"/>
  <c r="AE37" i="15"/>
  <c r="AF37" i="15" s="1"/>
  <c r="AD37" i="15"/>
  <c r="AC37" i="15"/>
  <c r="AB37" i="15"/>
  <c r="AA37" i="15"/>
  <c r="Z37" i="15"/>
  <c r="Y37" i="15"/>
  <c r="X37" i="15"/>
  <c r="W37" i="15"/>
  <c r="V37" i="15"/>
  <c r="U37" i="15"/>
  <c r="S37" i="15"/>
  <c r="R37" i="15"/>
  <c r="P37" i="15"/>
  <c r="O37" i="15"/>
  <c r="N37" i="15"/>
  <c r="AO36" i="15"/>
  <c r="AP36" i="15" s="1"/>
  <c r="AL36" i="15"/>
  <c r="AM36" i="15" s="1"/>
  <c r="AJ36" i="15"/>
  <c r="AE36" i="15"/>
  <c r="AF36" i="15" s="1"/>
  <c r="AD36" i="15"/>
  <c r="AC36" i="15"/>
  <c r="AB36" i="15"/>
  <c r="AA36" i="15"/>
  <c r="Z36" i="15"/>
  <c r="Y36" i="15"/>
  <c r="X36" i="15"/>
  <c r="W36" i="15"/>
  <c r="V36" i="15"/>
  <c r="U36" i="15"/>
  <c r="S36" i="15"/>
  <c r="R36" i="15"/>
  <c r="P36" i="15"/>
  <c r="O36" i="15"/>
  <c r="N36" i="15"/>
  <c r="AO35" i="15"/>
  <c r="AP35" i="15" s="1"/>
  <c r="AL35" i="15"/>
  <c r="AM35" i="15" s="1"/>
  <c r="AJ35" i="15"/>
  <c r="AE35" i="15"/>
  <c r="AF35" i="15" s="1"/>
  <c r="AD35" i="15"/>
  <c r="AC35" i="15"/>
  <c r="AB35" i="15"/>
  <c r="AA35" i="15"/>
  <c r="Z35" i="15"/>
  <c r="Y35" i="15"/>
  <c r="X35" i="15"/>
  <c r="W35" i="15"/>
  <c r="V35" i="15"/>
  <c r="U35" i="15"/>
  <c r="S35" i="15"/>
  <c r="R35" i="15"/>
  <c r="P35" i="15"/>
  <c r="O35" i="15"/>
  <c r="N35" i="15"/>
  <c r="AO34" i="15"/>
  <c r="AP34" i="15" s="1"/>
  <c r="AL34" i="15"/>
  <c r="AM34" i="15" s="1"/>
  <c r="AJ34" i="15"/>
  <c r="AE34" i="15"/>
  <c r="AF34" i="15" s="1"/>
  <c r="AD34" i="15"/>
  <c r="AC34" i="15"/>
  <c r="AB34" i="15"/>
  <c r="AA34" i="15"/>
  <c r="Z34" i="15"/>
  <c r="Y34" i="15"/>
  <c r="X34" i="15"/>
  <c r="W34" i="15"/>
  <c r="V34" i="15"/>
  <c r="U34" i="15"/>
  <c r="S34" i="15"/>
  <c r="R34" i="15"/>
  <c r="P34" i="15"/>
  <c r="O34" i="15"/>
  <c r="N34" i="15"/>
  <c r="AO33" i="15"/>
  <c r="AP33" i="15" s="1"/>
  <c r="AL33" i="15"/>
  <c r="AM33" i="15" s="1"/>
  <c r="AJ33" i="15"/>
  <c r="AE33" i="15"/>
  <c r="AF33" i="15" s="1"/>
  <c r="AD33" i="15"/>
  <c r="AC33" i="15"/>
  <c r="AB33" i="15"/>
  <c r="AA33" i="15"/>
  <c r="Z33" i="15"/>
  <c r="Y33" i="15"/>
  <c r="X33" i="15"/>
  <c r="W33" i="15"/>
  <c r="V33" i="15"/>
  <c r="U33" i="15"/>
  <c r="S33" i="15"/>
  <c r="R33" i="15"/>
  <c r="P33" i="15"/>
  <c r="O33" i="15"/>
  <c r="N33" i="15"/>
  <c r="AO32" i="15"/>
  <c r="AP32" i="15" s="1"/>
  <c r="AL32" i="15"/>
  <c r="AM32" i="15" s="1"/>
  <c r="AJ32" i="15"/>
  <c r="AF32" i="15"/>
  <c r="AE32" i="15"/>
  <c r="AD32" i="15"/>
  <c r="AC32" i="15"/>
  <c r="AB32" i="15"/>
  <c r="AA32" i="15"/>
  <c r="Z32" i="15"/>
  <c r="Y32" i="15"/>
  <c r="X32" i="15"/>
  <c r="W32" i="15"/>
  <c r="V32" i="15"/>
  <c r="U32" i="15"/>
  <c r="S32" i="15"/>
  <c r="R32" i="15"/>
  <c r="P32" i="15"/>
  <c r="O32" i="15"/>
  <c r="N32" i="15"/>
  <c r="AO31" i="15"/>
  <c r="AP31" i="15" s="1"/>
  <c r="AL31" i="15"/>
  <c r="AM31" i="15" s="1"/>
  <c r="AJ31" i="15"/>
  <c r="AE31" i="15"/>
  <c r="AF31" i="15" s="1"/>
  <c r="AD31" i="15"/>
  <c r="AC31" i="15"/>
  <c r="AB31" i="15"/>
  <c r="AA31" i="15"/>
  <c r="Z31" i="15"/>
  <c r="Y31" i="15"/>
  <c r="X31" i="15"/>
  <c r="W31" i="15"/>
  <c r="V31" i="15"/>
  <c r="U31" i="15"/>
  <c r="S31" i="15"/>
  <c r="R31" i="15"/>
  <c r="P31" i="15"/>
  <c r="O31" i="15"/>
  <c r="N31" i="15"/>
  <c r="AO30" i="15"/>
  <c r="AP30" i="15" s="1"/>
  <c r="AL30" i="15"/>
  <c r="AM30" i="15" s="1"/>
  <c r="AJ30" i="15"/>
  <c r="AE30" i="15"/>
  <c r="AF30" i="15" s="1"/>
  <c r="AD30" i="15"/>
  <c r="AC30" i="15"/>
  <c r="AB30" i="15"/>
  <c r="AA30" i="15"/>
  <c r="Z30" i="15"/>
  <c r="Y30" i="15"/>
  <c r="X30" i="15"/>
  <c r="W30" i="15"/>
  <c r="V30" i="15"/>
  <c r="U30" i="15"/>
  <c r="S30" i="15"/>
  <c r="R30" i="15"/>
  <c r="P30" i="15"/>
  <c r="O30" i="15"/>
  <c r="N30" i="15"/>
  <c r="AO29" i="15"/>
  <c r="AP29" i="15" s="1"/>
  <c r="AL29" i="15"/>
  <c r="AM29" i="15" s="1"/>
  <c r="AJ29" i="15"/>
  <c r="AE29" i="15"/>
  <c r="AF29" i="15" s="1"/>
  <c r="AD29" i="15"/>
  <c r="AC29" i="15"/>
  <c r="AB29" i="15"/>
  <c r="AA29" i="15"/>
  <c r="Z29" i="15"/>
  <c r="Y29" i="15"/>
  <c r="X29" i="15"/>
  <c r="W29" i="15"/>
  <c r="V29" i="15"/>
  <c r="U29" i="15"/>
  <c r="S29" i="15"/>
  <c r="R29" i="15"/>
  <c r="P29" i="15"/>
  <c r="O29" i="15"/>
  <c r="N29" i="15"/>
  <c r="AO28" i="15"/>
  <c r="AP28" i="15" s="1"/>
  <c r="AL28" i="15"/>
  <c r="AM28" i="15" s="1"/>
  <c r="AJ28" i="15"/>
  <c r="AE28" i="15"/>
  <c r="AF28" i="15" s="1"/>
  <c r="AD28" i="15"/>
  <c r="AC28" i="15"/>
  <c r="AB28" i="15"/>
  <c r="AA28" i="15"/>
  <c r="Z28" i="15"/>
  <c r="Y28" i="15"/>
  <c r="X28" i="15"/>
  <c r="W28" i="15"/>
  <c r="V28" i="15"/>
  <c r="U28" i="15"/>
  <c r="S28" i="15"/>
  <c r="R28" i="15"/>
  <c r="P28" i="15"/>
  <c r="O28" i="15"/>
  <c r="N28" i="15"/>
  <c r="AO27" i="15"/>
  <c r="AP27" i="15" s="1"/>
  <c r="AL27" i="15"/>
  <c r="AM27" i="15" s="1"/>
  <c r="AJ27" i="15"/>
  <c r="AE27" i="15"/>
  <c r="AD27" i="15"/>
  <c r="AC27" i="15"/>
  <c r="AB27" i="15"/>
  <c r="AA27" i="15"/>
  <c r="Z27" i="15"/>
  <c r="Y27" i="15"/>
  <c r="X27" i="15"/>
  <c r="V27" i="15"/>
  <c r="U27" i="15"/>
  <c r="S27" i="15"/>
  <c r="R27" i="15"/>
  <c r="P27" i="15"/>
  <c r="O27" i="15"/>
  <c r="N27" i="15"/>
  <c r="AO26" i="15"/>
  <c r="AP26" i="15" s="1"/>
  <c r="AL26" i="15"/>
  <c r="AM26" i="15" s="1"/>
  <c r="AJ26" i="15"/>
  <c r="AE26" i="15"/>
  <c r="AD26" i="15"/>
  <c r="AC26" i="15"/>
  <c r="AB26" i="15"/>
  <c r="AA26" i="15"/>
  <c r="Z26" i="15"/>
  <c r="Y26" i="15"/>
  <c r="X26" i="15"/>
  <c r="W26" i="15"/>
  <c r="U26" i="15"/>
  <c r="S26" i="15"/>
  <c r="R26" i="15"/>
  <c r="P26" i="15"/>
  <c r="O26" i="15"/>
  <c r="N26" i="15"/>
  <c r="AO25" i="15"/>
  <c r="AP25" i="15" s="1"/>
  <c r="AL25" i="15"/>
  <c r="AM25" i="15" s="1"/>
  <c r="AJ25" i="15"/>
  <c r="AE25" i="15"/>
  <c r="AD25" i="15"/>
  <c r="AC25" i="15"/>
  <c r="AB25" i="15"/>
  <c r="AA25" i="15"/>
  <c r="Z25" i="15"/>
  <c r="Y25" i="15"/>
  <c r="X25" i="15"/>
  <c r="V25" i="15"/>
  <c r="U25" i="15"/>
  <c r="S25" i="15"/>
  <c r="R25" i="15"/>
  <c r="P25" i="15"/>
  <c r="O25" i="15"/>
  <c r="N25" i="15"/>
  <c r="AO24" i="15"/>
  <c r="AP24" i="15" s="1"/>
  <c r="AL24" i="15"/>
  <c r="AM24" i="15" s="1"/>
  <c r="AJ24" i="15"/>
  <c r="AE24" i="15"/>
  <c r="AD24" i="15"/>
  <c r="AC24" i="15"/>
  <c r="AB24" i="15"/>
  <c r="AA24" i="15"/>
  <c r="Z24" i="15"/>
  <c r="Y24" i="15"/>
  <c r="W24" i="15"/>
  <c r="V24" i="15"/>
  <c r="U24" i="15"/>
  <c r="S24" i="15"/>
  <c r="R24" i="15"/>
  <c r="P24" i="15"/>
  <c r="O24" i="15"/>
  <c r="N24" i="15"/>
  <c r="AO23" i="15"/>
  <c r="AP23" i="15" s="1"/>
  <c r="AL23" i="15"/>
  <c r="AM23" i="15" s="1"/>
  <c r="AJ23" i="15"/>
  <c r="AE23" i="15"/>
  <c r="AD23" i="15"/>
  <c r="AC23" i="15"/>
  <c r="AB23" i="15"/>
  <c r="AA23" i="15"/>
  <c r="Z23" i="15"/>
  <c r="Y23" i="15"/>
  <c r="X23" i="15"/>
  <c r="V23" i="15"/>
  <c r="U23" i="15"/>
  <c r="S23" i="15"/>
  <c r="R23" i="15"/>
  <c r="P23" i="15"/>
  <c r="O23" i="15"/>
  <c r="N23" i="15"/>
  <c r="AO22" i="15"/>
  <c r="AP22" i="15" s="1"/>
  <c r="AL22" i="15"/>
  <c r="AM22" i="15" s="1"/>
  <c r="AJ22" i="15"/>
  <c r="AE22" i="15"/>
  <c r="AD22" i="15"/>
  <c r="AC22" i="15"/>
  <c r="AB22" i="15"/>
  <c r="AA22" i="15"/>
  <c r="Z22" i="15"/>
  <c r="Y22" i="15"/>
  <c r="X22" i="15"/>
  <c r="W22" i="15"/>
  <c r="V22" i="15"/>
  <c r="S22" i="15"/>
  <c r="R22" i="15"/>
  <c r="P22" i="15"/>
  <c r="O22" i="15"/>
  <c r="N22" i="15"/>
  <c r="AO21" i="15"/>
  <c r="AP21" i="15" s="1"/>
  <c r="AL21" i="15"/>
  <c r="AM21" i="15" s="1"/>
  <c r="AJ21" i="15"/>
  <c r="AE21" i="15"/>
  <c r="AD21" i="15"/>
  <c r="AC21" i="15"/>
  <c r="AB21" i="15"/>
  <c r="AA21" i="15"/>
  <c r="Z21" i="15"/>
  <c r="Y21" i="15"/>
  <c r="X21" i="15"/>
  <c r="W21" i="15"/>
  <c r="V21" i="15"/>
  <c r="S21" i="15"/>
  <c r="R21" i="15"/>
  <c r="P21" i="15"/>
  <c r="O21" i="15"/>
  <c r="N21" i="15"/>
  <c r="AO20" i="15"/>
  <c r="AP20" i="15" s="1"/>
  <c r="AL20" i="15"/>
  <c r="AM20" i="15" s="1"/>
  <c r="AJ20" i="15"/>
  <c r="AE20" i="15"/>
  <c r="AD20" i="15"/>
  <c r="AC20" i="15"/>
  <c r="AB20" i="15"/>
  <c r="AA20" i="15"/>
  <c r="Z20" i="15"/>
  <c r="Y20" i="15"/>
  <c r="X20" i="15"/>
  <c r="V20" i="15"/>
  <c r="S20" i="15"/>
  <c r="R20" i="15"/>
  <c r="P20" i="15"/>
  <c r="O20" i="15"/>
  <c r="N20" i="15"/>
  <c r="AO19" i="15"/>
  <c r="AP19" i="15" s="1"/>
  <c r="AL19" i="15"/>
  <c r="AM19" i="15" s="1"/>
  <c r="AJ19" i="15"/>
  <c r="AE19" i="15"/>
  <c r="AD19" i="15"/>
  <c r="AC19" i="15"/>
  <c r="AB19" i="15"/>
  <c r="AA19" i="15"/>
  <c r="Z19" i="15"/>
  <c r="Y19" i="15"/>
  <c r="W19" i="15"/>
  <c r="V19" i="15"/>
  <c r="S19" i="15"/>
  <c r="R19" i="15"/>
  <c r="P19" i="15"/>
  <c r="O19" i="15"/>
  <c r="N19" i="15"/>
  <c r="AO18" i="15"/>
  <c r="AP18" i="15" s="1"/>
  <c r="AL18" i="15"/>
  <c r="AM18" i="15" s="1"/>
  <c r="AJ18" i="15"/>
  <c r="AE18" i="15"/>
  <c r="AD18" i="15"/>
  <c r="AC18" i="15"/>
  <c r="AB18" i="15"/>
  <c r="AA18" i="15"/>
  <c r="Z18" i="15"/>
  <c r="Y18" i="15"/>
  <c r="X18" i="15"/>
  <c r="W18" i="15"/>
  <c r="U18" i="15"/>
  <c r="S18" i="15"/>
  <c r="R18" i="15"/>
  <c r="P18" i="15"/>
  <c r="O18" i="15"/>
  <c r="N18" i="15"/>
  <c r="E8" i="15"/>
  <c r="L3" i="15"/>
  <c r="J3" i="15"/>
  <c r="N2" i="15"/>
  <c r="M2" i="15"/>
  <c r="L2" i="15"/>
  <c r="K2" i="15"/>
  <c r="J2" i="15"/>
  <c r="H69" i="14"/>
  <c r="G69" i="14"/>
  <c r="F69" i="14"/>
  <c r="E69" i="14"/>
  <c r="D69" i="14"/>
  <c r="H68" i="14"/>
  <c r="G68" i="14"/>
  <c r="F68" i="14"/>
  <c r="E68" i="14"/>
  <c r="D68" i="14"/>
  <c r="H67" i="14"/>
  <c r="G67" i="14"/>
  <c r="F67" i="14"/>
  <c r="E67" i="14"/>
  <c r="D67" i="14"/>
  <c r="H66" i="14"/>
  <c r="G66" i="14"/>
  <c r="F66" i="14"/>
  <c r="E66" i="14"/>
  <c r="D66" i="14"/>
  <c r="D58" i="14"/>
  <c r="E57" i="14"/>
  <c r="D57" i="14"/>
  <c r="S56" i="14"/>
  <c r="R56" i="14"/>
  <c r="Q56" i="14"/>
  <c r="P56" i="14"/>
  <c r="O56" i="14"/>
  <c r="N56" i="14"/>
  <c r="AN55" i="14"/>
  <c r="AK55" i="14"/>
  <c r="AI55" i="14"/>
  <c r="F55" i="14"/>
  <c r="E55" i="14"/>
  <c r="C54" i="14"/>
  <c r="D20" i="19" s="1"/>
  <c r="AO53" i="14"/>
  <c r="AP53" i="14" s="1"/>
  <c r="AL53" i="14"/>
  <c r="AM53" i="14" s="1"/>
  <c r="AJ53" i="14"/>
  <c r="AE53" i="14"/>
  <c r="AF53" i="14" s="1"/>
  <c r="AD53" i="14"/>
  <c r="AC53" i="14"/>
  <c r="AB53" i="14"/>
  <c r="AA53" i="14"/>
  <c r="Z53" i="14"/>
  <c r="Y53" i="14"/>
  <c r="X53" i="14"/>
  <c r="W53" i="14"/>
  <c r="V53" i="14"/>
  <c r="U53" i="14"/>
  <c r="S53" i="14"/>
  <c r="R53" i="14"/>
  <c r="P53" i="14"/>
  <c r="T53" i="14" s="1"/>
  <c r="O53" i="14"/>
  <c r="N53" i="14"/>
  <c r="AO52" i="14"/>
  <c r="AP52" i="14" s="1"/>
  <c r="AL52" i="14"/>
  <c r="AM52" i="14" s="1"/>
  <c r="AJ52" i="14"/>
  <c r="AE52" i="14"/>
  <c r="AF52" i="14" s="1"/>
  <c r="AD52" i="14"/>
  <c r="AC52" i="14"/>
  <c r="AB52" i="14"/>
  <c r="AA52" i="14"/>
  <c r="Z52" i="14"/>
  <c r="Y52" i="14"/>
  <c r="X52" i="14"/>
  <c r="W52" i="14"/>
  <c r="V52" i="14"/>
  <c r="U52" i="14"/>
  <c r="S52" i="14"/>
  <c r="R52" i="14"/>
  <c r="P52" i="14"/>
  <c r="O52" i="14"/>
  <c r="N52" i="14"/>
  <c r="AO51" i="14"/>
  <c r="AP51" i="14" s="1"/>
  <c r="AL51" i="14"/>
  <c r="AM51" i="14" s="1"/>
  <c r="AJ51" i="14"/>
  <c r="AE51" i="14"/>
  <c r="AF51" i="14" s="1"/>
  <c r="AD51" i="14"/>
  <c r="AC51" i="14"/>
  <c r="AB51" i="14"/>
  <c r="AA51" i="14"/>
  <c r="Z51" i="14"/>
  <c r="Y51" i="14"/>
  <c r="X51" i="14"/>
  <c r="W51" i="14"/>
  <c r="V51" i="14"/>
  <c r="U51" i="14"/>
  <c r="S51" i="14"/>
  <c r="T51" i="14" s="1"/>
  <c r="R51" i="14"/>
  <c r="P51" i="14"/>
  <c r="O51" i="14"/>
  <c r="N51" i="14"/>
  <c r="AO50" i="14"/>
  <c r="AP50" i="14" s="1"/>
  <c r="AL50" i="14"/>
  <c r="AM50" i="14" s="1"/>
  <c r="AJ50" i="14"/>
  <c r="AE50" i="14"/>
  <c r="AF50" i="14" s="1"/>
  <c r="AD50" i="14"/>
  <c r="AC50" i="14"/>
  <c r="AB50" i="14"/>
  <c r="AA50" i="14"/>
  <c r="Z50" i="14"/>
  <c r="Y50" i="14"/>
  <c r="X50" i="14"/>
  <c r="W50" i="14"/>
  <c r="V50" i="14"/>
  <c r="U50" i="14"/>
  <c r="S50" i="14"/>
  <c r="R50" i="14"/>
  <c r="P50" i="14"/>
  <c r="O50" i="14"/>
  <c r="N50" i="14"/>
  <c r="AO49" i="14"/>
  <c r="AP49" i="14" s="1"/>
  <c r="AL49" i="14"/>
  <c r="AM49" i="14" s="1"/>
  <c r="AJ49" i="14"/>
  <c r="AE49" i="14"/>
  <c r="AF49" i="14" s="1"/>
  <c r="AD49" i="14"/>
  <c r="AC49" i="14"/>
  <c r="AB49" i="14"/>
  <c r="AA49" i="14"/>
  <c r="Z49" i="14"/>
  <c r="Y49" i="14"/>
  <c r="X49" i="14"/>
  <c r="W49" i="14"/>
  <c r="V49" i="14"/>
  <c r="U49" i="14"/>
  <c r="S49" i="14"/>
  <c r="R49" i="14"/>
  <c r="P49" i="14"/>
  <c r="O49" i="14"/>
  <c r="N49" i="14"/>
  <c r="T49" i="14" s="1"/>
  <c r="AO48" i="14"/>
  <c r="AP48" i="14" s="1"/>
  <c r="AL48" i="14"/>
  <c r="AM48" i="14" s="1"/>
  <c r="AJ48" i="14"/>
  <c r="AE48" i="14"/>
  <c r="AF48" i="14" s="1"/>
  <c r="AD48" i="14"/>
  <c r="AC48" i="14"/>
  <c r="AB48" i="14"/>
  <c r="AA48" i="14"/>
  <c r="Z48" i="14"/>
  <c r="Y48" i="14"/>
  <c r="X48" i="14"/>
  <c r="W48" i="14"/>
  <c r="V48" i="14"/>
  <c r="U48" i="14"/>
  <c r="S48" i="14"/>
  <c r="R48" i="14"/>
  <c r="P48" i="14"/>
  <c r="O48" i="14"/>
  <c r="N48" i="14"/>
  <c r="AO47" i="14"/>
  <c r="AP47" i="14" s="1"/>
  <c r="AL47" i="14"/>
  <c r="AM47" i="14" s="1"/>
  <c r="AJ47" i="14"/>
  <c r="AE47" i="14"/>
  <c r="AF47" i="14" s="1"/>
  <c r="AD47" i="14"/>
  <c r="AC47" i="14"/>
  <c r="AB47" i="14"/>
  <c r="AA47" i="14"/>
  <c r="Z47" i="14"/>
  <c r="Y47" i="14"/>
  <c r="X47" i="14"/>
  <c r="W47" i="14"/>
  <c r="V47" i="14"/>
  <c r="U47" i="14"/>
  <c r="S47" i="14"/>
  <c r="R47" i="14"/>
  <c r="P47" i="14"/>
  <c r="O47" i="14"/>
  <c r="T47" i="14" s="1"/>
  <c r="N47" i="14"/>
  <c r="AO46" i="14"/>
  <c r="AP46" i="14" s="1"/>
  <c r="AL46" i="14"/>
  <c r="AM46" i="14" s="1"/>
  <c r="AJ46" i="14"/>
  <c r="AE46" i="14"/>
  <c r="AF46" i="14" s="1"/>
  <c r="AD46" i="14"/>
  <c r="AC46" i="14"/>
  <c r="AB46" i="14"/>
  <c r="AA46" i="14"/>
  <c r="Z46" i="14"/>
  <c r="Y46" i="14"/>
  <c r="X46" i="14"/>
  <c r="W46" i="14"/>
  <c r="V46" i="14"/>
  <c r="U46" i="14"/>
  <c r="S46" i="14"/>
  <c r="R46" i="14"/>
  <c r="P46" i="14"/>
  <c r="O46" i="14"/>
  <c r="N46" i="14"/>
  <c r="AO45" i="14"/>
  <c r="AP45" i="14" s="1"/>
  <c r="AL45" i="14"/>
  <c r="AM45" i="14" s="1"/>
  <c r="AJ45" i="14"/>
  <c r="AE45" i="14"/>
  <c r="AF45" i="14" s="1"/>
  <c r="AD45" i="14"/>
  <c r="AC45" i="14"/>
  <c r="AB45" i="14"/>
  <c r="AA45" i="14"/>
  <c r="Z45" i="14"/>
  <c r="Y45" i="14"/>
  <c r="X45" i="14"/>
  <c r="W45" i="14"/>
  <c r="V45" i="14"/>
  <c r="U45" i="14"/>
  <c r="S45" i="14"/>
  <c r="R45" i="14"/>
  <c r="P45" i="14"/>
  <c r="O45" i="14"/>
  <c r="N45" i="14"/>
  <c r="AO44" i="14"/>
  <c r="AP44" i="14" s="1"/>
  <c r="AL44" i="14"/>
  <c r="AM44" i="14" s="1"/>
  <c r="AJ44" i="14"/>
  <c r="AE44" i="14"/>
  <c r="AF44" i="14" s="1"/>
  <c r="AD44" i="14"/>
  <c r="AC44" i="14"/>
  <c r="AB44" i="14"/>
  <c r="AA44" i="14"/>
  <c r="Z44" i="14"/>
  <c r="Y44" i="14"/>
  <c r="X44" i="14"/>
  <c r="W44" i="14"/>
  <c r="V44" i="14"/>
  <c r="U44" i="14"/>
  <c r="S44" i="14"/>
  <c r="R44" i="14"/>
  <c r="P44" i="14"/>
  <c r="O44" i="14"/>
  <c r="N44" i="14"/>
  <c r="T44" i="14" s="1"/>
  <c r="AO43" i="14"/>
  <c r="AP43" i="14" s="1"/>
  <c r="AM43" i="14"/>
  <c r="AL43" i="14"/>
  <c r="AJ43" i="14"/>
  <c r="AE43" i="14"/>
  <c r="AF43" i="14" s="1"/>
  <c r="AD43" i="14"/>
  <c r="AC43" i="14"/>
  <c r="AB43" i="14"/>
  <c r="AA43" i="14"/>
  <c r="Z43" i="14"/>
  <c r="Y43" i="14"/>
  <c r="X43" i="14"/>
  <c r="W43" i="14"/>
  <c r="V43" i="14"/>
  <c r="U43" i="14"/>
  <c r="S43" i="14"/>
  <c r="R43" i="14"/>
  <c r="P43" i="14"/>
  <c r="O43" i="14"/>
  <c r="N43" i="14"/>
  <c r="AO42" i="14"/>
  <c r="AP42" i="14" s="1"/>
  <c r="AL42" i="14"/>
  <c r="AM42" i="14" s="1"/>
  <c r="AJ42" i="14"/>
  <c r="AE42" i="14"/>
  <c r="AF42" i="14" s="1"/>
  <c r="AD42" i="14"/>
  <c r="AC42" i="14"/>
  <c r="AB42" i="14"/>
  <c r="AA42" i="14"/>
  <c r="Z42" i="14"/>
  <c r="Y42" i="14"/>
  <c r="X42" i="14"/>
  <c r="W42" i="14"/>
  <c r="V42" i="14"/>
  <c r="U42" i="14"/>
  <c r="S42" i="14"/>
  <c r="R42" i="14"/>
  <c r="P42" i="14"/>
  <c r="O42" i="14"/>
  <c r="N42" i="14"/>
  <c r="T42" i="14" s="1"/>
  <c r="AO41" i="14"/>
  <c r="AP41" i="14" s="1"/>
  <c r="AL41" i="14"/>
  <c r="AM41" i="14" s="1"/>
  <c r="AJ41" i="14"/>
  <c r="AE41" i="14"/>
  <c r="AF41" i="14" s="1"/>
  <c r="AD41" i="14"/>
  <c r="AC41" i="14"/>
  <c r="AB41" i="14"/>
  <c r="AA41" i="14"/>
  <c r="Z41" i="14"/>
  <c r="Y41" i="14"/>
  <c r="X41" i="14"/>
  <c r="W41" i="14"/>
  <c r="V41" i="14"/>
  <c r="U41" i="14"/>
  <c r="S41" i="14"/>
  <c r="R41" i="14"/>
  <c r="P41" i="14"/>
  <c r="O41" i="14"/>
  <c r="N41" i="14"/>
  <c r="T41" i="14" s="1"/>
  <c r="AO40" i="14"/>
  <c r="AP40" i="14" s="1"/>
  <c r="AL40" i="14"/>
  <c r="AM40" i="14" s="1"/>
  <c r="AJ40" i="14"/>
  <c r="AF40" i="14"/>
  <c r="AE40" i="14"/>
  <c r="AD40" i="14"/>
  <c r="AC40" i="14"/>
  <c r="AB40" i="14"/>
  <c r="AA40" i="14"/>
  <c r="Z40" i="14"/>
  <c r="Y40" i="14"/>
  <c r="X40" i="14"/>
  <c r="W40" i="14"/>
  <c r="V40" i="14"/>
  <c r="U40" i="14"/>
  <c r="S40" i="14"/>
  <c r="R40" i="14"/>
  <c r="P40" i="14"/>
  <c r="O40" i="14"/>
  <c r="N40" i="14"/>
  <c r="AO39" i="14"/>
  <c r="AP39" i="14" s="1"/>
  <c r="AM39" i="14"/>
  <c r="AL39" i="14"/>
  <c r="AJ39" i="14"/>
  <c r="AE39" i="14"/>
  <c r="AF39" i="14" s="1"/>
  <c r="AD39" i="14"/>
  <c r="AC39" i="14"/>
  <c r="AB39" i="14"/>
  <c r="AA39" i="14"/>
  <c r="Z39" i="14"/>
  <c r="Y39" i="14"/>
  <c r="X39" i="14"/>
  <c r="W39" i="14"/>
  <c r="V39" i="14"/>
  <c r="U39" i="14"/>
  <c r="S39" i="14"/>
  <c r="R39" i="14"/>
  <c r="P39" i="14"/>
  <c r="O39" i="14"/>
  <c r="N39" i="14"/>
  <c r="AO38" i="14"/>
  <c r="AP38" i="14" s="1"/>
  <c r="AL38" i="14"/>
  <c r="AM38" i="14" s="1"/>
  <c r="AJ38" i="14"/>
  <c r="AE38" i="14"/>
  <c r="AF38" i="14" s="1"/>
  <c r="AD38" i="14"/>
  <c r="AC38" i="14"/>
  <c r="AB38" i="14"/>
  <c r="AA38" i="14"/>
  <c r="Z38" i="14"/>
  <c r="Y38" i="14"/>
  <c r="X38" i="14"/>
  <c r="W38" i="14"/>
  <c r="V38" i="14"/>
  <c r="U38" i="14"/>
  <c r="S38" i="14"/>
  <c r="R38" i="14"/>
  <c r="P38" i="14"/>
  <c r="T38" i="14" s="1"/>
  <c r="O38" i="14"/>
  <c r="N38" i="14"/>
  <c r="AO37" i="14"/>
  <c r="AP37" i="14" s="1"/>
  <c r="AL37" i="14"/>
  <c r="AM37" i="14" s="1"/>
  <c r="AJ37" i="14"/>
  <c r="AE37" i="14"/>
  <c r="AF37" i="14" s="1"/>
  <c r="AD37" i="14"/>
  <c r="AC37" i="14"/>
  <c r="AB37" i="14"/>
  <c r="AA37" i="14"/>
  <c r="Z37" i="14"/>
  <c r="Y37" i="14"/>
  <c r="X37" i="14"/>
  <c r="W37" i="14"/>
  <c r="V37" i="14"/>
  <c r="U37" i="14"/>
  <c r="S37" i="14"/>
  <c r="R37" i="14"/>
  <c r="P37" i="14"/>
  <c r="O37" i="14"/>
  <c r="N37" i="14"/>
  <c r="AO36" i="14"/>
  <c r="AP36" i="14" s="1"/>
  <c r="AL36" i="14"/>
  <c r="AM36" i="14" s="1"/>
  <c r="AJ36" i="14"/>
  <c r="AF36" i="14"/>
  <c r="AE36" i="14"/>
  <c r="AD36" i="14"/>
  <c r="AC36" i="14"/>
  <c r="AB36" i="14"/>
  <c r="AA36" i="14"/>
  <c r="Z36" i="14"/>
  <c r="Y36" i="14"/>
  <c r="X36" i="14"/>
  <c r="W36" i="14"/>
  <c r="V36" i="14"/>
  <c r="U36" i="14"/>
  <c r="S36" i="14"/>
  <c r="R36" i="14"/>
  <c r="P36" i="14"/>
  <c r="O36" i="14"/>
  <c r="N36" i="14"/>
  <c r="T36" i="14" s="1"/>
  <c r="AO35" i="14"/>
  <c r="AP35" i="14" s="1"/>
  <c r="AL35" i="14"/>
  <c r="AM35" i="14" s="1"/>
  <c r="AJ35" i="14"/>
  <c r="AE35" i="14"/>
  <c r="AF35" i="14" s="1"/>
  <c r="AD35" i="14"/>
  <c r="AC35" i="14"/>
  <c r="AB35" i="14"/>
  <c r="AA35" i="14"/>
  <c r="Z35" i="14"/>
  <c r="Y35" i="14"/>
  <c r="X35" i="14"/>
  <c r="W35" i="14"/>
  <c r="V35" i="14"/>
  <c r="U35" i="14"/>
  <c r="S35" i="14"/>
  <c r="R35" i="14"/>
  <c r="P35" i="14"/>
  <c r="O35" i="14"/>
  <c r="N35" i="14"/>
  <c r="AO34" i="14"/>
  <c r="AP34" i="14" s="1"/>
  <c r="AL34" i="14"/>
  <c r="AM34" i="14" s="1"/>
  <c r="AJ34" i="14"/>
  <c r="AE34" i="14"/>
  <c r="AF34" i="14" s="1"/>
  <c r="AD34" i="14"/>
  <c r="AC34" i="14"/>
  <c r="AB34" i="14"/>
  <c r="AA34" i="14"/>
  <c r="Z34" i="14"/>
  <c r="Y34" i="14"/>
  <c r="X34" i="14"/>
  <c r="W34" i="14"/>
  <c r="V34" i="14"/>
  <c r="U34" i="14"/>
  <c r="S34" i="14"/>
  <c r="R34" i="14"/>
  <c r="P34" i="14"/>
  <c r="O34" i="14"/>
  <c r="N34" i="14"/>
  <c r="AO33" i="14"/>
  <c r="AP33" i="14" s="1"/>
  <c r="AL33" i="14"/>
  <c r="AM33" i="14" s="1"/>
  <c r="AJ33" i="14"/>
  <c r="AE33" i="14"/>
  <c r="AF33" i="14" s="1"/>
  <c r="AD33" i="14"/>
  <c r="AC33" i="14"/>
  <c r="AB33" i="14"/>
  <c r="AA33" i="14"/>
  <c r="Z33" i="14"/>
  <c r="Y33" i="14"/>
  <c r="X33" i="14"/>
  <c r="W33" i="14"/>
  <c r="V33" i="14"/>
  <c r="U33" i="14"/>
  <c r="S33" i="14"/>
  <c r="R33" i="14"/>
  <c r="P33" i="14"/>
  <c r="O33" i="14"/>
  <c r="N33" i="14"/>
  <c r="AO32" i="14"/>
  <c r="AP32" i="14" s="1"/>
  <c r="AL32" i="14"/>
  <c r="AM32" i="14" s="1"/>
  <c r="AJ32" i="14"/>
  <c r="AE32" i="14"/>
  <c r="AF32" i="14" s="1"/>
  <c r="AD32" i="14"/>
  <c r="AC32" i="14"/>
  <c r="AB32" i="14"/>
  <c r="AA32" i="14"/>
  <c r="Z32" i="14"/>
  <c r="Y32" i="14"/>
  <c r="X32" i="14"/>
  <c r="W32" i="14"/>
  <c r="V32" i="14"/>
  <c r="U32" i="14"/>
  <c r="S32" i="14"/>
  <c r="R32" i="14"/>
  <c r="P32" i="14"/>
  <c r="O32" i="14"/>
  <c r="N32" i="14"/>
  <c r="AO31" i="14"/>
  <c r="AP31" i="14" s="1"/>
  <c r="AL31" i="14"/>
  <c r="AM31" i="14" s="1"/>
  <c r="AJ31" i="14"/>
  <c r="AE31" i="14"/>
  <c r="AF31" i="14" s="1"/>
  <c r="AD31" i="14"/>
  <c r="AC31" i="14"/>
  <c r="AB31" i="14"/>
  <c r="AA31" i="14"/>
  <c r="Z31" i="14"/>
  <c r="Y31" i="14"/>
  <c r="X31" i="14"/>
  <c r="W31" i="14"/>
  <c r="V31" i="14"/>
  <c r="U31" i="14"/>
  <c r="S31" i="14"/>
  <c r="R31" i="14"/>
  <c r="P31" i="14"/>
  <c r="O31" i="14"/>
  <c r="N31" i="14"/>
  <c r="T31" i="14" s="1"/>
  <c r="AO30" i="14"/>
  <c r="AP30" i="14" s="1"/>
  <c r="AL30" i="14"/>
  <c r="AM30" i="14" s="1"/>
  <c r="AJ30" i="14"/>
  <c r="AF30" i="14"/>
  <c r="AE30" i="14"/>
  <c r="AD30" i="14"/>
  <c r="AC30" i="14"/>
  <c r="AB30" i="14"/>
  <c r="AA30" i="14"/>
  <c r="Z30" i="14"/>
  <c r="Y30" i="14"/>
  <c r="X30" i="14"/>
  <c r="W30" i="14"/>
  <c r="V30" i="14"/>
  <c r="U30" i="14"/>
  <c r="S30" i="14"/>
  <c r="R30" i="14"/>
  <c r="P30" i="14"/>
  <c r="O30" i="14"/>
  <c r="N30" i="14"/>
  <c r="T30" i="14" s="1"/>
  <c r="AO29" i="14"/>
  <c r="AP29" i="14" s="1"/>
  <c r="AL29" i="14"/>
  <c r="AM29" i="14" s="1"/>
  <c r="AJ29" i="14"/>
  <c r="AE29" i="14"/>
  <c r="AF29" i="14" s="1"/>
  <c r="AD29" i="14"/>
  <c r="AC29" i="14"/>
  <c r="AB29" i="14"/>
  <c r="AA29" i="14"/>
  <c r="Z29" i="14"/>
  <c r="Y29" i="14"/>
  <c r="X29" i="14"/>
  <c r="W29" i="14"/>
  <c r="V29" i="14"/>
  <c r="U29" i="14"/>
  <c r="S29" i="14"/>
  <c r="R29" i="14"/>
  <c r="P29" i="14"/>
  <c r="O29" i="14"/>
  <c r="N29" i="14"/>
  <c r="AO28" i="14"/>
  <c r="AP28" i="14" s="1"/>
  <c r="AL28" i="14"/>
  <c r="AM28" i="14" s="1"/>
  <c r="AJ28" i="14"/>
  <c r="AE28" i="14"/>
  <c r="AF28" i="14" s="1"/>
  <c r="AD28" i="14"/>
  <c r="AC28" i="14"/>
  <c r="AB28" i="14"/>
  <c r="AA28" i="14"/>
  <c r="Z28" i="14"/>
  <c r="Y28" i="14"/>
  <c r="X28" i="14"/>
  <c r="W28" i="14"/>
  <c r="V28" i="14"/>
  <c r="U28" i="14"/>
  <c r="S28" i="14"/>
  <c r="R28" i="14"/>
  <c r="P28" i="14"/>
  <c r="O28" i="14"/>
  <c r="N28" i="14"/>
  <c r="AO27" i="14"/>
  <c r="AP27" i="14" s="1"/>
  <c r="AL27" i="14"/>
  <c r="AM27" i="14" s="1"/>
  <c r="AJ27" i="14"/>
  <c r="AE27" i="14"/>
  <c r="AF27" i="14" s="1"/>
  <c r="AD27" i="14"/>
  <c r="AC27" i="14"/>
  <c r="AB27" i="14"/>
  <c r="AA27" i="14"/>
  <c r="Z27" i="14"/>
  <c r="Y27" i="14"/>
  <c r="X27" i="14"/>
  <c r="W27" i="14"/>
  <c r="V27" i="14"/>
  <c r="U27" i="14"/>
  <c r="S27" i="14"/>
  <c r="R27" i="14"/>
  <c r="P27" i="14"/>
  <c r="O27" i="14"/>
  <c r="N27" i="14"/>
  <c r="AO26" i="14"/>
  <c r="AP26" i="14" s="1"/>
  <c r="AL26" i="14"/>
  <c r="AM26" i="14" s="1"/>
  <c r="AJ26" i="14"/>
  <c r="AE26" i="14"/>
  <c r="AF26" i="14" s="1"/>
  <c r="AD26" i="14"/>
  <c r="AC26" i="14"/>
  <c r="AB26" i="14"/>
  <c r="AA26" i="14"/>
  <c r="Z26" i="14"/>
  <c r="Y26" i="14"/>
  <c r="X26" i="14"/>
  <c r="W26" i="14"/>
  <c r="V26" i="14"/>
  <c r="U26" i="14"/>
  <c r="S26" i="14"/>
  <c r="R26" i="14"/>
  <c r="P26" i="14"/>
  <c r="O26" i="14"/>
  <c r="N26" i="14"/>
  <c r="AO25" i="14"/>
  <c r="AP25" i="14" s="1"/>
  <c r="AL25" i="14"/>
  <c r="AM25" i="14" s="1"/>
  <c r="AJ25" i="14"/>
  <c r="AE25" i="14"/>
  <c r="AF25" i="14" s="1"/>
  <c r="AD25" i="14"/>
  <c r="AC25" i="14"/>
  <c r="AB25" i="14"/>
  <c r="AA25" i="14"/>
  <c r="Z25" i="14"/>
  <c r="Y25" i="14"/>
  <c r="X25" i="14"/>
  <c r="W25" i="14"/>
  <c r="V25" i="14"/>
  <c r="U25" i="14"/>
  <c r="S25" i="14"/>
  <c r="R25" i="14"/>
  <c r="P25" i="14"/>
  <c r="O25" i="14"/>
  <c r="N25" i="14"/>
  <c r="T25" i="14" s="1"/>
  <c r="AO24" i="14"/>
  <c r="AP24" i="14" s="1"/>
  <c r="AL24" i="14"/>
  <c r="AM24" i="14" s="1"/>
  <c r="AJ24" i="14"/>
  <c r="AE24" i="14"/>
  <c r="AD24" i="14"/>
  <c r="AC24" i="14"/>
  <c r="AB24" i="14"/>
  <c r="AA24" i="14"/>
  <c r="Z24" i="14"/>
  <c r="X24" i="14"/>
  <c r="W24" i="14"/>
  <c r="V24" i="14"/>
  <c r="U24" i="14"/>
  <c r="S24" i="14"/>
  <c r="R24" i="14"/>
  <c r="P24" i="14"/>
  <c r="O24" i="14"/>
  <c r="N24" i="14"/>
  <c r="T24" i="14" s="1"/>
  <c r="AF24" i="14" s="1"/>
  <c r="AO23" i="14"/>
  <c r="AP23" i="14" s="1"/>
  <c r="AL23" i="14"/>
  <c r="AM23" i="14" s="1"/>
  <c r="AJ23" i="14"/>
  <c r="AE23" i="14"/>
  <c r="AF23" i="14" s="1"/>
  <c r="W23" i="14" s="1"/>
  <c r="AD23" i="14"/>
  <c r="AC23" i="14"/>
  <c r="AB23" i="14"/>
  <c r="AA23" i="14"/>
  <c r="Z23" i="14"/>
  <c r="Y23" i="14"/>
  <c r="X23" i="14"/>
  <c r="V23" i="14"/>
  <c r="U23" i="14"/>
  <c r="S23" i="14"/>
  <c r="R23" i="14"/>
  <c r="P23" i="14"/>
  <c r="O23" i="14"/>
  <c r="N23" i="14"/>
  <c r="AO22" i="14"/>
  <c r="AP22" i="14" s="1"/>
  <c r="AL22" i="14"/>
  <c r="AM22" i="14" s="1"/>
  <c r="AJ22" i="14"/>
  <c r="AE22" i="14"/>
  <c r="AD22" i="14"/>
  <c r="AC22" i="14"/>
  <c r="AB22" i="14"/>
  <c r="AA22" i="14"/>
  <c r="Z22" i="14"/>
  <c r="Y22" i="14"/>
  <c r="X22" i="14"/>
  <c r="W22" i="14"/>
  <c r="U22" i="14"/>
  <c r="S22" i="14"/>
  <c r="R22" i="14"/>
  <c r="P22" i="14"/>
  <c r="O22" i="14"/>
  <c r="N22" i="14"/>
  <c r="AO21" i="14"/>
  <c r="AP21" i="14" s="1"/>
  <c r="AL21" i="14"/>
  <c r="AM21" i="14" s="1"/>
  <c r="AJ21" i="14"/>
  <c r="AE21" i="14"/>
  <c r="AD21" i="14"/>
  <c r="AC21" i="14"/>
  <c r="AB21" i="14"/>
  <c r="AA21" i="14"/>
  <c r="Z21" i="14"/>
  <c r="Y21" i="14"/>
  <c r="X21" i="14"/>
  <c r="W21" i="14"/>
  <c r="U21" i="14"/>
  <c r="S21" i="14"/>
  <c r="R21" i="14"/>
  <c r="P21" i="14"/>
  <c r="O21" i="14"/>
  <c r="N21" i="14"/>
  <c r="AO20" i="14"/>
  <c r="AP20" i="14" s="1"/>
  <c r="AL20" i="14"/>
  <c r="AM20" i="14" s="1"/>
  <c r="AJ20" i="14"/>
  <c r="AE20" i="14"/>
  <c r="AD20" i="14"/>
  <c r="AC20" i="14"/>
  <c r="AB20" i="14"/>
  <c r="AA20" i="14"/>
  <c r="Z20" i="14"/>
  <c r="Y20" i="14"/>
  <c r="X20" i="14"/>
  <c r="V20" i="14"/>
  <c r="U20" i="14"/>
  <c r="S20" i="14"/>
  <c r="R20" i="14"/>
  <c r="P20" i="14"/>
  <c r="O20" i="14"/>
  <c r="N20" i="14"/>
  <c r="AO19" i="14"/>
  <c r="AP19" i="14" s="1"/>
  <c r="AL19" i="14"/>
  <c r="AM19" i="14" s="1"/>
  <c r="AJ19" i="14"/>
  <c r="AE19" i="14"/>
  <c r="AD19" i="14"/>
  <c r="AC19" i="14"/>
  <c r="AB19" i="14"/>
  <c r="AA19" i="14"/>
  <c r="Z19" i="14"/>
  <c r="Y19" i="14"/>
  <c r="W19" i="14"/>
  <c r="U19" i="14"/>
  <c r="S19" i="14"/>
  <c r="R19" i="14"/>
  <c r="P19" i="14"/>
  <c r="O19" i="14"/>
  <c r="N19" i="14"/>
  <c r="AO18" i="14"/>
  <c r="AP18" i="14" s="1"/>
  <c r="AL18" i="14"/>
  <c r="AM18" i="14" s="1"/>
  <c r="AJ18" i="14"/>
  <c r="AE18" i="14"/>
  <c r="AD18" i="14"/>
  <c r="AC18" i="14"/>
  <c r="AB18" i="14"/>
  <c r="AA18" i="14"/>
  <c r="Z18" i="14"/>
  <c r="Y18" i="14"/>
  <c r="X18" i="14"/>
  <c r="W18" i="14"/>
  <c r="U18" i="14"/>
  <c r="S18" i="14"/>
  <c r="R18" i="14"/>
  <c r="P18" i="14"/>
  <c r="O18" i="14"/>
  <c r="N18" i="14"/>
  <c r="E8" i="14"/>
  <c r="L3" i="14"/>
  <c r="J3" i="14"/>
  <c r="N2" i="14"/>
  <c r="M2" i="14"/>
  <c r="L2" i="14"/>
  <c r="K2" i="14"/>
  <c r="J2" i="14"/>
  <c r="H69" i="13"/>
  <c r="G69" i="13"/>
  <c r="F69" i="13"/>
  <c r="E69" i="13"/>
  <c r="D69" i="13"/>
  <c r="H68" i="13"/>
  <c r="G68" i="13"/>
  <c r="F68" i="13"/>
  <c r="E68" i="13"/>
  <c r="D68" i="13"/>
  <c r="H67" i="13"/>
  <c r="G67" i="13"/>
  <c r="F67" i="13"/>
  <c r="E67" i="13"/>
  <c r="D67" i="13"/>
  <c r="H66" i="13"/>
  <c r="G66" i="13"/>
  <c r="F66" i="13"/>
  <c r="E66" i="13"/>
  <c r="D66" i="13"/>
  <c r="D58" i="13"/>
  <c r="E57" i="13"/>
  <c r="D57" i="13"/>
  <c r="S56" i="13"/>
  <c r="R56" i="13"/>
  <c r="Q56" i="13"/>
  <c r="P56" i="13"/>
  <c r="O56" i="13"/>
  <c r="N56" i="13"/>
  <c r="AN55" i="13"/>
  <c r="AK55" i="13"/>
  <c r="AI55" i="13"/>
  <c r="F55" i="13"/>
  <c r="E55" i="13"/>
  <c r="C54" i="13"/>
  <c r="AO53" i="13"/>
  <c r="AP53" i="13" s="1"/>
  <c r="AL53" i="13"/>
  <c r="AM53" i="13" s="1"/>
  <c r="AJ53" i="13"/>
  <c r="AE53" i="13"/>
  <c r="AF53" i="13" s="1"/>
  <c r="AD53" i="13"/>
  <c r="AC53" i="13"/>
  <c r="AB53" i="13"/>
  <c r="AA53" i="13"/>
  <c r="Z53" i="13"/>
  <c r="Y53" i="13"/>
  <c r="X53" i="13"/>
  <c r="W53" i="13"/>
  <c r="V53" i="13"/>
  <c r="U53" i="13"/>
  <c r="S53" i="13"/>
  <c r="R53" i="13"/>
  <c r="P53" i="13"/>
  <c r="O53" i="13"/>
  <c r="N53" i="13"/>
  <c r="T53" i="13" s="1"/>
  <c r="AO52" i="13"/>
  <c r="AP52" i="13" s="1"/>
  <c r="AL52" i="13"/>
  <c r="AM52" i="13" s="1"/>
  <c r="AJ52" i="13"/>
  <c r="AE52" i="13"/>
  <c r="AF52" i="13" s="1"/>
  <c r="AD52" i="13"/>
  <c r="AC52" i="13"/>
  <c r="AB52" i="13"/>
  <c r="AA52" i="13"/>
  <c r="Z52" i="13"/>
  <c r="Y52" i="13"/>
  <c r="X52" i="13"/>
  <c r="W52" i="13"/>
  <c r="V52" i="13"/>
  <c r="U52" i="13"/>
  <c r="S52" i="13"/>
  <c r="R52" i="13"/>
  <c r="P52" i="13"/>
  <c r="O52" i="13"/>
  <c r="N52" i="13"/>
  <c r="AP51" i="13"/>
  <c r="AO51" i="13"/>
  <c r="AL51" i="13"/>
  <c r="AM51" i="13" s="1"/>
  <c r="AJ51" i="13"/>
  <c r="AE51" i="13"/>
  <c r="AF51" i="13" s="1"/>
  <c r="AD51" i="13"/>
  <c r="AC51" i="13"/>
  <c r="AB51" i="13"/>
  <c r="AA51" i="13"/>
  <c r="Z51" i="13"/>
  <c r="Y51" i="13"/>
  <c r="X51" i="13"/>
  <c r="W51" i="13"/>
  <c r="V51" i="13"/>
  <c r="U51" i="13"/>
  <c r="S51" i="13"/>
  <c r="R51" i="13"/>
  <c r="P51" i="13"/>
  <c r="O51" i="13"/>
  <c r="T51" i="13" s="1"/>
  <c r="N51" i="13"/>
  <c r="AO50" i="13"/>
  <c r="AP50" i="13" s="1"/>
  <c r="AL50" i="13"/>
  <c r="AM50" i="13" s="1"/>
  <c r="AJ50" i="13"/>
  <c r="AE50" i="13"/>
  <c r="AF50" i="13" s="1"/>
  <c r="AD50" i="13"/>
  <c r="AC50" i="13"/>
  <c r="AB50" i="13"/>
  <c r="AA50" i="13"/>
  <c r="Z50" i="13"/>
  <c r="Y50" i="13"/>
  <c r="X50" i="13"/>
  <c r="W50" i="13"/>
  <c r="V50" i="13"/>
  <c r="U50" i="13"/>
  <c r="S50" i="13"/>
  <c r="R50" i="13"/>
  <c r="P50" i="13"/>
  <c r="O50" i="13"/>
  <c r="N50" i="13"/>
  <c r="T50" i="13" s="1"/>
  <c r="AO49" i="13"/>
  <c r="AP49" i="13" s="1"/>
  <c r="AL49" i="13"/>
  <c r="AM49" i="13" s="1"/>
  <c r="AJ49" i="13"/>
  <c r="AE49" i="13"/>
  <c r="AF49" i="13" s="1"/>
  <c r="AD49" i="13"/>
  <c r="AC49" i="13"/>
  <c r="AB49" i="13"/>
  <c r="AA49" i="13"/>
  <c r="Z49" i="13"/>
  <c r="Y49" i="13"/>
  <c r="X49" i="13"/>
  <c r="W49" i="13"/>
  <c r="V49" i="13"/>
  <c r="U49" i="13"/>
  <c r="S49" i="13"/>
  <c r="R49" i="13"/>
  <c r="P49" i="13"/>
  <c r="O49" i="13"/>
  <c r="N49" i="13"/>
  <c r="AO48" i="13"/>
  <c r="AP48" i="13" s="1"/>
  <c r="AL48" i="13"/>
  <c r="AM48" i="13" s="1"/>
  <c r="AJ48" i="13"/>
  <c r="AE48" i="13"/>
  <c r="AF48" i="13" s="1"/>
  <c r="AD48" i="13"/>
  <c r="AC48" i="13"/>
  <c r="AB48" i="13"/>
  <c r="AA48" i="13"/>
  <c r="Z48" i="13"/>
  <c r="Y48" i="13"/>
  <c r="X48" i="13"/>
  <c r="W48" i="13"/>
  <c r="V48" i="13"/>
  <c r="U48" i="13"/>
  <c r="S48" i="13"/>
  <c r="R48" i="13"/>
  <c r="P48" i="13"/>
  <c r="O48" i="13"/>
  <c r="N48" i="13"/>
  <c r="T48" i="13" s="1"/>
  <c r="AO47" i="13"/>
  <c r="AP47" i="13" s="1"/>
  <c r="AL47" i="13"/>
  <c r="AM47" i="13" s="1"/>
  <c r="AJ47" i="13"/>
  <c r="AF47" i="13"/>
  <c r="AE47" i="13"/>
  <c r="AD47" i="13"/>
  <c r="AC47" i="13"/>
  <c r="AB47" i="13"/>
  <c r="AA47" i="13"/>
  <c r="Z47" i="13"/>
  <c r="Y47" i="13"/>
  <c r="X47" i="13"/>
  <c r="W47" i="13"/>
  <c r="V47" i="13"/>
  <c r="U47" i="13"/>
  <c r="S47" i="13"/>
  <c r="R47" i="13"/>
  <c r="P47" i="13"/>
  <c r="O47" i="13"/>
  <c r="N47" i="13"/>
  <c r="AO46" i="13"/>
  <c r="AP46" i="13" s="1"/>
  <c r="AL46" i="13"/>
  <c r="AM46" i="13" s="1"/>
  <c r="AJ46" i="13"/>
  <c r="AE46" i="13"/>
  <c r="AF46" i="13" s="1"/>
  <c r="AD46" i="13"/>
  <c r="AC46" i="13"/>
  <c r="AB46" i="13"/>
  <c r="AA46" i="13"/>
  <c r="Z46" i="13"/>
  <c r="Y46" i="13"/>
  <c r="X46" i="13"/>
  <c r="W46" i="13"/>
  <c r="V46" i="13"/>
  <c r="U46" i="13"/>
  <c r="S46" i="13"/>
  <c r="R46" i="13"/>
  <c r="P46" i="13"/>
  <c r="O46" i="13"/>
  <c r="N46" i="13"/>
  <c r="AO45" i="13"/>
  <c r="AP45" i="13" s="1"/>
  <c r="AL45" i="13"/>
  <c r="AM45" i="13" s="1"/>
  <c r="AJ45" i="13"/>
  <c r="AE45" i="13"/>
  <c r="AF45" i="13" s="1"/>
  <c r="AD45" i="13"/>
  <c r="AC45" i="13"/>
  <c r="AB45" i="13"/>
  <c r="AA45" i="13"/>
  <c r="Z45" i="13"/>
  <c r="Y45" i="13"/>
  <c r="X45" i="13"/>
  <c r="W45" i="13"/>
  <c r="V45" i="13"/>
  <c r="U45" i="13"/>
  <c r="S45" i="13"/>
  <c r="R45" i="13"/>
  <c r="P45" i="13"/>
  <c r="O45" i="13"/>
  <c r="N45" i="13"/>
  <c r="T45" i="13" s="1"/>
  <c r="AO44" i="13"/>
  <c r="AP44" i="13" s="1"/>
  <c r="AL44" i="13"/>
  <c r="AM44" i="13" s="1"/>
  <c r="AJ44" i="13"/>
  <c r="AE44" i="13"/>
  <c r="AF44" i="13" s="1"/>
  <c r="AD44" i="13"/>
  <c r="AC44" i="13"/>
  <c r="AB44" i="13"/>
  <c r="AA44" i="13"/>
  <c r="Z44" i="13"/>
  <c r="Y44" i="13"/>
  <c r="X44" i="13"/>
  <c r="W44" i="13"/>
  <c r="V44" i="13"/>
  <c r="U44" i="13"/>
  <c r="S44" i="13"/>
  <c r="R44" i="13"/>
  <c r="P44" i="13"/>
  <c r="O44" i="13"/>
  <c r="N44" i="13"/>
  <c r="T44" i="13" s="1"/>
  <c r="AO43" i="13"/>
  <c r="AP43" i="13" s="1"/>
  <c r="AM43" i="13"/>
  <c r="AL43" i="13"/>
  <c r="AJ43" i="13"/>
  <c r="AE43" i="13"/>
  <c r="AF43" i="13" s="1"/>
  <c r="AD43" i="13"/>
  <c r="AC43" i="13"/>
  <c r="AB43" i="13"/>
  <c r="AA43" i="13"/>
  <c r="Z43" i="13"/>
  <c r="Y43" i="13"/>
  <c r="X43" i="13"/>
  <c r="W43" i="13"/>
  <c r="V43" i="13"/>
  <c r="U43" i="13"/>
  <c r="S43" i="13"/>
  <c r="R43" i="13"/>
  <c r="P43" i="13"/>
  <c r="O43" i="13"/>
  <c r="N43" i="13"/>
  <c r="AO42" i="13"/>
  <c r="AP42" i="13" s="1"/>
  <c r="AL42" i="13"/>
  <c r="AM42" i="13" s="1"/>
  <c r="AJ42" i="13"/>
  <c r="AF42" i="13"/>
  <c r="AE42" i="13"/>
  <c r="AD42" i="13"/>
  <c r="AC42" i="13"/>
  <c r="AB42" i="13"/>
  <c r="AA42" i="13"/>
  <c r="Z42" i="13"/>
  <c r="Y42" i="13"/>
  <c r="X42" i="13"/>
  <c r="W42" i="13"/>
  <c r="V42" i="13"/>
  <c r="U42" i="13"/>
  <c r="S42" i="13"/>
  <c r="R42" i="13"/>
  <c r="T42" i="13" s="1"/>
  <c r="P42" i="13"/>
  <c r="O42" i="13"/>
  <c r="N42" i="13"/>
  <c r="AO41" i="13"/>
  <c r="AP41" i="13" s="1"/>
  <c r="AL41" i="13"/>
  <c r="AM41" i="13" s="1"/>
  <c r="AJ41" i="13"/>
  <c r="AF41" i="13"/>
  <c r="AE41" i="13"/>
  <c r="AD41" i="13"/>
  <c r="AC41" i="13"/>
  <c r="AB41" i="13"/>
  <c r="AA41" i="13"/>
  <c r="Z41" i="13"/>
  <c r="Y41" i="13"/>
  <c r="X41" i="13"/>
  <c r="W41" i="13"/>
  <c r="V41" i="13"/>
  <c r="U41" i="13"/>
  <c r="S41" i="13"/>
  <c r="R41" i="13"/>
  <c r="P41" i="13"/>
  <c r="O41" i="13"/>
  <c r="N41" i="13"/>
  <c r="T41" i="13" s="1"/>
  <c r="AO40" i="13"/>
  <c r="AP40" i="13" s="1"/>
  <c r="AL40" i="13"/>
  <c r="AM40" i="13" s="1"/>
  <c r="AJ40" i="13"/>
  <c r="AE40" i="13"/>
  <c r="AF40" i="13" s="1"/>
  <c r="AD40" i="13"/>
  <c r="AC40" i="13"/>
  <c r="AB40" i="13"/>
  <c r="AA40" i="13"/>
  <c r="Z40" i="13"/>
  <c r="Y40" i="13"/>
  <c r="X40" i="13"/>
  <c r="W40" i="13"/>
  <c r="V40" i="13"/>
  <c r="U40" i="13"/>
  <c r="S40" i="13"/>
  <c r="R40" i="13"/>
  <c r="P40" i="13"/>
  <c r="O40" i="13"/>
  <c r="N40" i="13"/>
  <c r="T40" i="13" s="1"/>
  <c r="AO39" i="13"/>
  <c r="AP39" i="13" s="1"/>
  <c r="AL39" i="13"/>
  <c r="AM39" i="13" s="1"/>
  <c r="AJ39" i="13"/>
  <c r="AE39" i="13"/>
  <c r="AF39" i="13" s="1"/>
  <c r="AD39" i="13"/>
  <c r="AC39" i="13"/>
  <c r="AB39" i="13"/>
  <c r="AA39" i="13"/>
  <c r="Z39" i="13"/>
  <c r="Y39" i="13"/>
  <c r="X39" i="13"/>
  <c r="W39" i="13"/>
  <c r="V39" i="13"/>
  <c r="U39" i="13"/>
  <c r="S39" i="13"/>
  <c r="R39" i="13"/>
  <c r="P39" i="13"/>
  <c r="O39" i="13"/>
  <c r="N39" i="13"/>
  <c r="AO38" i="13"/>
  <c r="AP38" i="13" s="1"/>
  <c r="AM38" i="13"/>
  <c r="AL38" i="13"/>
  <c r="AJ38" i="13"/>
  <c r="AF38" i="13"/>
  <c r="AE38" i="13"/>
  <c r="AD38" i="13"/>
  <c r="AC38" i="13"/>
  <c r="AB38" i="13"/>
  <c r="AA38" i="13"/>
  <c r="Z38" i="13"/>
  <c r="Y38" i="13"/>
  <c r="X38" i="13"/>
  <c r="W38" i="13"/>
  <c r="V38" i="13"/>
  <c r="U38" i="13"/>
  <c r="S38" i="13"/>
  <c r="R38" i="13"/>
  <c r="P38" i="13"/>
  <c r="O38" i="13"/>
  <c r="N38" i="13"/>
  <c r="AP37" i="13"/>
  <c r="AO37" i="13"/>
  <c r="AM37" i="13"/>
  <c r="AL37" i="13"/>
  <c r="AJ37" i="13"/>
  <c r="AE37" i="13"/>
  <c r="AF37" i="13" s="1"/>
  <c r="AD37" i="13"/>
  <c r="AC37" i="13"/>
  <c r="AB37" i="13"/>
  <c r="AA37" i="13"/>
  <c r="Z37" i="13"/>
  <c r="Y37" i="13"/>
  <c r="X37" i="13"/>
  <c r="W37" i="13"/>
  <c r="V37" i="13"/>
  <c r="U37" i="13"/>
  <c r="S37" i="13"/>
  <c r="R37" i="13"/>
  <c r="P37" i="13"/>
  <c r="T37" i="13" s="1"/>
  <c r="O37" i="13"/>
  <c r="N37" i="13"/>
  <c r="AP36" i="13"/>
  <c r="AO36" i="13"/>
  <c r="AL36" i="13"/>
  <c r="AM36" i="13" s="1"/>
  <c r="AJ36" i="13"/>
  <c r="AF36" i="13"/>
  <c r="AE36" i="13"/>
  <c r="AD36" i="13"/>
  <c r="AC36" i="13"/>
  <c r="AB36" i="13"/>
  <c r="AA36" i="13"/>
  <c r="Z36" i="13"/>
  <c r="Y36" i="13"/>
  <c r="X36" i="13"/>
  <c r="W36" i="13"/>
  <c r="V36" i="13"/>
  <c r="U36" i="13"/>
  <c r="S36" i="13"/>
  <c r="R36" i="13"/>
  <c r="P36" i="13"/>
  <c r="O36" i="13"/>
  <c r="N36" i="13"/>
  <c r="T36" i="13" s="1"/>
  <c r="AO35" i="13"/>
  <c r="AP35" i="13" s="1"/>
  <c r="AL35" i="13"/>
  <c r="AM35" i="13" s="1"/>
  <c r="AJ35" i="13"/>
  <c r="AE35" i="13"/>
  <c r="AF35" i="13" s="1"/>
  <c r="AD35" i="13"/>
  <c r="AC35" i="13"/>
  <c r="AB35" i="13"/>
  <c r="AA35" i="13"/>
  <c r="Z35" i="13"/>
  <c r="Y35" i="13"/>
  <c r="X35" i="13"/>
  <c r="W35" i="13"/>
  <c r="V35" i="13"/>
  <c r="U35" i="13"/>
  <c r="S35" i="13"/>
  <c r="R35" i="13"/>
  <c r="P35" i="13"/>
  <c r="O35" i="13"/>
  <c r="N35" i="13"/>
  <c r="AO34" i="13"/>
  <c r="AP34" i="13" s="1"/>
  <c r="AL34" i="13"/>
  <c r="AM34" i="13" s="1"/>
  <c r="AJ34" i="13"/>
  <c r="AF34" i="13"/>
  <c r="AE34" i="13"/>
  <c r="AD34" i="13"/>
  <c r="AC34" i="13"/>
  <c r="AB34" i="13"/>
  <c r="AA34" i="13"/>
  <c r="Z34" i="13"/>
  <c r="Y34" i="13"/>
  <c r="X34" i="13"/>
  <c r="W34" i="13"/>
  <c r="V34" i="13"/>
  <c r="U34" i="13"/>
  <c r="S34" i="13"/>
  <c r="R34" i="13"/>
  <c r="P34" i="13"/>
  <c r="O34" i="13"/>
  <c r="N34" i="13"/>
  <c r="AO33" i="13"/>
  <c r="AP33" i="13" s="1"/>
  <c r="AL33" i="13"/>
  <c r="AM33" i="13" s="1"/>
  <c r="AJ33" i="13"/>
  <c r="AE33" i="13"/>
  <c r="AF33" i="13" s="1"/>
  <c r="AD33" i="13"/>
  <c r="AC33" i="13"/>
  <c r="AB33" i="13"/>
  <c r="AA33" i="13"/>
  <c r="Z33" i="13"/>
  <c r="Y33" i="13"/>
  <c r="X33" i="13"/>
  <c r="W33" i="13"/>
  <c r="V33" i="13"/>
  <c r="U33" i="13"/>
  <c r="S33" i="13"/>
  <c r="R33" i="13"/>
  <c r="P33" i="13"/>
  <c r="O33" i="13"/>
  <c r="N33" i="13"/>
  <c r="AO32" i="13"/>
  <c r="AP32" i="13" s="1"/>
  <c r="AL32" i="13"/>
  <c r="AM32" i="13" s="1"/>
  <c r="AJ32" i="13"/>
  <c r="AE32" i="13"/>
  <c r="AF32" i="13" s="1"/>
  <c r="AD32" i="13"/>
  <c r="AC32" i="13"/>
  <c r="AB32" i="13"/>
  <c r="AA32" i="13"/>
  <c r="Z32" i="13"/>
  <c r="Y32" i="13"/>
  <c r="X32" i="13"/>
  <c r="W32" i="13"/>
  <c r="V32" i="13"/>
  <c r="U32" i="13"/>
  <c r="S32" i="13"/>
  <c r="R32" i="13"/>
  <c r="P32" i="13"/>
  <c r="O32" i="13"/>
  <c r="N32" i="13"/>
  <c r="AO31" i="13"/>
  <c r="AP31" i="13" s="1"/>
  <c r="AL31" i="13"/>
  <c r="AM31" i="13" s="1"/>
  <c r="AJ31" i="13"/>
  <c r="AE31" i="13"/>
  <c r="AF31" i="13" s="1"/>
  <c r="AD31" i="13"/>
  <c r="AC31" i="13"/>
  <c r="AB31" i="13"/>
  <c r="AA31" i="13"/>
  <c r="Z31" i="13"/>
  <c r="Y31" i="13"/>
  <c r="X31" i="13"/>
  <c r="W31" i="13"/>
  <c r="V31" i="13"/>
  <c r="U31" i="13"/>
  <c r="S31" i="13"/>
  <c r="R31" i="13"/>
  <c r="P31" i="13"/>
  <c r="O31" i="13"/>
  <c r="N31" i="13"/>
  <c r="AO30" i="13"/>
  <c r="AP30" i="13" s="1"/>
  <c r="AL30" i="13"/>
  <c r="AM30" i="13" s="1"/>
  <c r="AJ30" i="13"/>
  <c r="AE30" i="13"/>
  <c r="AF30" i="13" s="1"/>
  <c r="AD30" i="13"/>
  <c r="AC30" i="13"/>
  <c r="AB30" i="13"/>
  <c r="AA30" i="13"/>
  <c r="Z30" i="13"/>
  <c r="Y30" i="13"/>
  <c r="X30" i="13"/>
  <c r="W30" i="13"/>
  <c r="V30" i="13"/>
  <c r="U30" i="13"/>
  <c r="S30" i="13"/>
  <c r="R30" i="13"/>
  <c r="P30" i="13"/>
  <c r="O30" i="13"/>
  <c r="N30" i="13"/>
  <c r="T30" i="13" s="1"/>
  <c r="AO29" i="13"/>
  <c r="AP29" i="13" s="1"/>
  <c r="AL29" i="13"/>
  <c r="AM29" i="13" s="1"/>
  <c r="AJ29" i="13"/>
  <c r="AF29" i="13"/>
  <c r="AE29" i="13"/>
  <c r="AD29" i="13"/>
  <c r="AC29" i="13"/>
  <c r="AB29" i="13"/>
  <c r="AA29" i="13"/>
  <c r="Z29" i="13"/>
  <c r="Y29" i="13"/>
  <c r="X29" i="13"/>
  <c r="W29" i="13"/>
  <c r="V29" i="13"/>
  <c r="U29" i="13"/>
  <c r="S29" i="13"/>
  <c r="R29" i="13"/>
  <c r="P29" i="13"/>
  <c r="O29" i="13"/>
  <c r="N29" i="13"/>
  <c r="T29" i="13" s="1"/>
  <c r="AO28" i="13"/>
  <c r="AP28" i="13" s="1"/>
  <c r="AL28" i="13"/>
  <c r="AM28" i="13" s="1"/>
  <c r="AJ28" i="13"/>
  <c r="AE28" i="13"/>
  <c r="AF28" i="13" s="1"/>
  <c r="AD28" i="13"/>
  <c r="AC28" i="13"/>
  <c r="AB28" i="13"/>
  <c r="AA28" i="13"/>
  <c r="Z28" i="13"/>
  <c r="Y28" i="13"/>
  <c r="X28" i="13"/>
  <c r="W28" i="13"/>
  <c r="V28" i="13"/>
  <c r="U28" i="13"/>
  <c r="S28" i="13"/>
  <c r="R28" i="13"/>
  <c r="P28" i="13"/>
  <c r="O28" i="13"/>
  <c r="N28" i="13"/>
  <c r="AO27" i="13"/>
  <c r="AP27" i="13" s="1"/>
  <c r="AL27" i="13"/>
  <c r="AM27" i="13" s="1"/>
  <c r="AJ27" i="13"/>
  <c r="AE27" i="13"/>
  <c r="AF27" i="13" s="1"/>
  <c r="AD27" i="13"/>
  <c r="AC27" i="13"/>
  <c r="AB27" i="13"/>
  <c r="AA27" i="13"/>
  <c r="Z27" i="13"/>
  <c r="Y27" i="13"/>
  <c r="X27" i="13"/>
  <c r="W27" i="13"/>
  <c r="V27" i="13"/>
  <c r="U27" i="13"/>
  <c r="S27" i="13"/>
  <c r="R27" i="13"/>
  <c r="P27" i="13"/>
  <c r="O27" i="13"/>
  <c r="N27" i="13"/>
  <c r="T27" i="13" s="1"/>
  <c r="AO26" i="13"/>
  <c r="AP26" i="13" s="1"/>
  <c r="AM26" i="13"/>
  <c r="AL26" i="13"/>
  <c r="AJ26" i="13"/>
  <c r="AF26" i="13"/>
  <c r="AE26" i="13"/>
  <c r="AD26" i="13"/>
  <c r="AC26" i="13"/>
  <c r="AB26" i="13"/>
  <c r="AA26" i="13"/>
  <c r="Z26" i="13"/>
  <c r="Y26" i="13"/>
  <c r="X26" i="13"/>
  <c r="W26" i="13"/>
  <c r="V26" i="13"/>
  <c r="U26" i="13"/>
  <c r="S26" i="13"/>
  <c r="R26" i="13"/>
  <c r="P26" i="13"/>
  <c r="O26" i="13"/>
  <c r="N26" i="13"/>
  <c r="AO25" i="13"/>
  <c r="AP25" i="13" s="1"/>
  <c r="AM25" i="13"/>
  <c r="AL25" i="13"/>
  <c r="AJ25" i="13"/>
  <c r="AE25" i="13"/>
  <c r="AF25" i="13" s="1"/>
  <c r="AD25" i="13"/>
  <c r="AC25" i="13"/>
  <c r="AB25" i="13"/>
  <c r="AA25" i="13"/>
  <c r="Z25" i="13"/>
  <c r="Y25" i="13"/>
  <c r="X25" i="13"/>
  <c r="W25" i="13"/>
  <c r="V25" i="13"/>
  <c r="U25" i="13"/>
  <c r="S25" i="13"/>
  <c r="R25" i="13"/>
  <c r="P25" i="13"/>
  <c r="T25" i="13" s="1"/>
  <c r="O25" i="13"/>
  <c r="N25" i="13"/>
  <c r="AO24" i="13"/>
  <c r="AP24" i="13" s="1"/>
  <c r="AL24" i="13"/>
  <c r="AM24" i="13" s="1"/>
  <c r="AJ24" i="13"/>
  <c r="AE24" i="13"/>
  <c r="AD24" i="13"/>
  <c r="AC24" i="13"/>
  <c r="AB24" i="13"/>
  <c r="AA24" i="13"/>
  <c r="Z24" i="13"/>
  <c r="X24" i="13"/>
  <c r="W24" i="13"/>
  <c r="V24" i="13"/>
  <c r="U24" i="13"/>
  <c r="S24" i="13"/>
  <c r="R24" i="13"/>
  <c r="P24" i="13"/>
  <c r="O24" i="13"/>
  <c r="T24" i="13" s="1"/>
  <c r="AF24" i="13" s="1"/>
  <c r="N24" i="13"/>
  <c r="AO23" i="13"/>
  <c r="AP23" i="13" s="1"/>
  <c r="AL23" i="13"/>
  <c r="AM23" i="13" s="1"/>
  <c r="AJ23" i="13"/>
  <c r="AE23" i="13"/>
  <c r="AD23" i="13"/>
  <c r="AC23" i="13"/>
  <c r="AB23" i="13"/>
  <c r="AA23" i="13"/>
  <c r="Z23" i="13"/>
  <c r="Y23" i="13"/>
  <c r="X23" i="13"/>
  <c r="V23" i="13"/>
  <c r="U23" i="13"/>
  <c r="S23" i="13"/>
  <c r="R23" i="13"/>
  <c r="P23" i="13"/>
  <c r="O23" i="13"/>
  <c r="N23" i="13"/>
  <c r="T23" i="13" s="1"/>
  <c r="AF23" i="13" s="1"/>
  <c r="W23" i="13" s="1"/>
  <c r="AO22" i="13"/>
  <c r="AP22" i="13" s="1"/>
  <c r="AL22" i="13"/>
  <c r="AM22" i="13" s="1"/>
  <c r="AJ22" i="13"/>
  <c r="AE22" i="13"/>
  <c r="AD22" i="13"/>
  <c r="AC22" i="13"/>
  <c r="AB22" i="13"/>
  <c r="AA22" i="13"/>
  <c r="Z22" i="13"/>
  <c r="Y22" i="13"/>
  <c r="X22" i="13"/>
  <c r="W22" i="13"/>
  <c r="S22" i="13"/>
  <c r="R22" i="13"/>
  <c r="P22" i="13"/>
  <c r="O22" i="13"/>
  <c r="N22" i="13"/>
  <c r="AO21" i="13"/>
  <c r="AP21" i="13" s="1"/>
  <c r="AL21" i="13"/>
  <c r="AM21" i="13" s="1"/>
  <c r="AJ21" i="13"/>
  <c r="AE21" i="13"/>
  <c r="AD21" i="13"/>
  <c r="AC21" i="13"/>
  <c r="AB21" i="13"/>
  <c r="AA21" i="13"/>
  <c r="Z21" i="13"/>
  <c r="Y21" i="13"/>
  <c r="X21" i="13"/>
  <c r="W21" i="13"/>
  <c r="U21" i="13"/>
  <c r="S21" i="13"/>
  <c r="R21" i="13"/>
  <c r="P21" i="13"/>
  <c r="O21" i="13"/>
  <c r="N21" i="13"/>
  <c r="AO20" i="13"/>
  <c r="AP20" i="13" s="1"/>
  <c r="AL20" i="13"/>
  <c r="AM20" i="13" s="1"/>
  <c r="AJ20" i="13"/>
  <c r="AE20" i="13"/>
  <c r="AD20" i="13"/>
  <c r="AC20" i="13"/>
  <c r="AB20" i="13"/>
  <c r="AA20" i="13"/>
  <c r="Z20" i="13"/>
  <c r="Y20" i="13"/>
  <c r="X20" i="13"/>
  <c r="V20" i="13"/>
  <c r="U20" i="13"/>
  <c r="S20" i="13"/>
  <c r="R20" i="13"/>
  <c r="P20" i="13"/>
  <c r="O20" i="13"/>
  <c r="N20" i="13"/>
  <c r="AP19" i="13"/>
  <c r="AO19" i="13"/>
  <c r="AM19" i="13"/>
  <c r="AL19" i="13"/>
  <c r="AJ19" i="13"/>
  <c r="AE19" i="13"/>
  <c r="AD19" i="13"/>
  <c r="AC19" i="13"/>
  <c r="AB19" i="13"/>
  <c r="AA19" i="13"/>
  <c r="Z19" i="13"/>
  <c r="Y19" i="13"/>
  <c r="X19" i="13"/>
  <c r="W19" i="13"/>
  <c r="U19" i="13"/>
  <c r="S19" i="13"/>
  <c r="R19" i="13"/>
  <c r="P19" i="13"/>
  <c r="O19" i="13"/>
  <c r="N19" i="13"/>
  <c r="AO18" i="13"/>
  <c r="AP18" i="13" s="1"/>
  <c r="AL18" i="13"/>
  <c r="AM18" i="13" s="1"/>
  <c r="AJ18" i="13"/>
  <c r="AE18" i="13"/>
  <c r="AD18" i="13"/>
  <c r="AC18" i="13"/>
  <c r="AB18" i="13"/>
  <c r="AA18" i="13"/>
  <c r="Z18" i="13"/>
  <c r="Y18" i="13"/>
  <c r="X18" i="13"/>
  <c r="U18" i="13"/>
  <c r="S18" i="13"/>
  <c r="R18" i="13"/>
  <c r="P18" i="13"/>
  <c r="O18" i="13"/>
  <c r="N18" i="13"/>
  <c r="E8" i="13"/>
  <c r="L3" i="13"/>
  <c r="J3" i="13"/>
  <c r="N2" i="13"/>
  <c r="M2" i="13"/>
  <c r="L2" i="13"/>
  <c r="K2" i="13"/>
  <c r="J2" i="13"/>
  <c r="K2" i="8"/>
  <c r="N2" i="8"/>
  <c r="L2" i="8"/>
  <c r="M2" i="8"/>
  <c r="T23" i="16" l="1"/>
  <c r="AF23" i="16" s="1"/>
  <c r="X23" i="16" s="1"/>
  <c r="X54" i="16" s="1"/>
  <c r="X55" i="16" s="1"/>
  <c r="W22" i="16"/>
  <c r="AF22" i="17"/>
  <c r="U22" i="17" s="1"/>
  <c r="T24" i="17"/>
  <c r="AF24" i="17" s="1"/>
  <c r="W24" i="17" s="1"/>
  <c r="G70" i="15"/>
  <c r="G74" i="15" s="1"/>
  <c r="D22" i="19"/>
  <c r="AG54" i="15"/>
  <c r="K63" i="15" s="1"/>
  <c r="D16" i="19"/>
  <c r="AH54" i="13"/>
  <c r="AG54" i="13"/>
  <c r="T27" i="16"/>
  <c r="T29" i="16"/>
  <c r="T41" i="16"/>
  <c r="T25" i="16"/>
  <c r="T26" i="16"/>
  <c r="T37" i="16"/>
  <c r="T38" i="16"/>
  <c r="N54" i="16"/>
  <c r="N55" i="16" s="1"/>
  <c r="D63" i="16" s="1"/>
  <c r="T52" i="16"/>
  <c r="AG55" i="16"/>
  <c r="T33" i="16"/>
  <c r="T35" i="16"/>
  <c r="T47" i="16"/>
  <c r="T48" i="16"/>
  <c r="T31" i="16"/>
  <c r="T32" i="16"/>
  <c r="T43" i="16"/>
  <c r="T44" i="16"/>
  <c r="T21" i="16"/>
  <c r="AF21" i="16" s="1"/>
  <c r="V21" i="16" s="1"/>
  <c r="V54" i="16" s="1"/>
  <c r="V55" i="16" s="1"/>
  <c r="T20" i="16"/>
  <c r="AF20" i="16" s="1"/>
  <c r="U20" i="16" s="1"/>
  <c r="T45" i="17"/>
  <c r="T50" i="17"/>
  <c r="T26" i="17"/>
  <c r="T28" i="17"/>
  <c r="T43" i="17"/>
  <c r="T49" i="17"/>
  <c r="T33" i="17"/>
  <c r="T47" i="17"/>
  <c r="N54" i="17"/>
  <c r="N55" i="17" s="1"/>
  <c r="D63" i="17" s="1"/>
  <c r="T32" i="17"/>
  <c r="T34" i="17"/>
  <c r="T23" i="17"/>
  <c r="AF23" i="17" s="1"/>
  <c r="V23" i="17" s="1"/>
  <c r="V54" i="17" s="1"/>
  <c r="V55" i="17" s="1"/>
  <c r="T31" i="17"/>
  <c r="T52" i="17"/>
  <c r="AG55" i="17"/>
  <c r="T39" i="17"/>
  <c r="T46" i="17"/>
  <c r="T21" i="17"/>
  <c r="AF21" i="17" s="1"/>
  <c r="U21" i="17" s="1"/>
  <c r="T38" i="17"/>
  <c r="T40" i="17"/>
  <c r="T35" i="15"/>
  <c r="T40" i="15"/>
  <c r="T26" i="15"/>
  <c r="AF26" i="15" s="1"/>
  <c r="V26" i="15" s="1"/>
  <c r="T30" i="15"/>
  <c r="T32" i="15"/>
  <c r="T29" i="15"/>
  <c r="T42" i="15"/>
  <c r="T50" i="15"/>
  <c r="T34" i="15"/>
  <c r="T49" i="15"/>
  <c r="T39" i="15"/>
  <c r="T51" i="15"/>
  <c r="T36" i="15"/>
  <c r="T46" i="15"/>
  <c r="T41" i="15"/>
  <c r="T28" i="15"/>
  <c r="T52" i="15"/>
  <c r="T38" i="15"/>
  <c r="T45" i="15"/>
  <c r="T48" i="15"/>
  <c r="T31" i="15"/>
  <c r="T27" i="15"/>
  <c r="AF27" i="15" s="1"/>
  <c r="W27" i="15" s="1"/>
  <c r="T44" i="15"/>
  <c r="T47" i="15"/>
  <c r="T37" i="15"/>
  <c r="T33" i="15"/>
  <c r="T53" i="15"/>
  <c r="T43" i="15"/>
  <c r="T43" i="14"/>
  <c r="T48" i="14"/>
  <c r="T29" i="14"/>
  <c r="T35" i="14"/>
  <c r="T37" i="14"/>
  <c r="T27" i="14"/>
  <c r="T28" i="14"/>
  <c r="T33" i="14"/>
  <c r="T34" i="14"/>
  <c r="T40" i="14"/>
  <c r="T46" i="14"/>
  <c r="T45" i="14"/>
  <c r="T39" i="14"/>
  <c r="T50" i="14"/>
  <c r="T52" i="14"/>
  <c r="T26" i="14"/>
  <c r="T32" i="14"/>
  <c r="T31" i="13"/>
  <c r="T34" i="13"/>
  <c r="T46" i="13"/>
  <c r="T38" i="13"/>
  <c r="D70" i="13"/>
  <c r="D74" i="13" s="1"/>
  <c r="E70" i="13"/>
  <c r="E74" i="13" s="1"/>
  <c r="AB54" i="13"/>
  <c r="AB55" i="13" s="1"/>
  <c r="T33" i="13"/>
  <c r="G70" i="13"/>
  <c r="G74" i="13" s="1"/>
  <c r="T26" i="13"/>
  <c r="T47" i="13"/>
  <c r="S54" i="13"/>
  <c r="S55" i="13" s="1"/>
  <c r="I63" i="13" s="1"/>
  <c r="T28" i="13"/>
  <c r="T32" i="13"/>
  <c r="T35" i="13"/>
  <c r="T43" i="13"/>
  <c r="T49" i="13"/>
  <c r="T39" i="13"/>
  <c r="T52" i="13"/>
  <c r="AA54" i="13"/>
  <c r="AA55" i="13" s="1"/>
  <c r="AA54" i="17"/>
  <c r="AA55" i="17" s="1"/>
  <c r="Z54" i="16"/>
  <c r="Y54" i="16"/>
  <c r="Y55" i="16" s="1"/>
  <c r="Q54" i="16"/>
  <c r="Q55" i="16" s="1"/>
  <c r="AA54" i="16"/>
  <c r="AA55" i="16" s="1"/>
  <c r="AB54" i="16"/>
  <c r="AB55" i="16" s="1"/>
  <c r="AD54" i="16"/>
  <c r="AD55" i="16" s="1"/>
  <c r="AH55" i="16"/>
  <c r="AH54" i="16" s="1"/>
  <c r="L63" i="16" s="1"/>
  <c r="O54" i="16"/>
  <c r="O55" i="16" s="1"/>
  <c r="I54" i="16" s="1"/>
  <c r="G26" i="19" s="1"/>
  <c r="AC54" i="16"/>
  <c r="AC55" i="16" s="1"/>
  <c r="P54" i="16"/>
  <c r="P55" i="16" s="1"/>
  <c r="R54" i="16"/>
  <c r="R55" i="16" s="1"/>
  <c r="S54" i="16"/>
  <c r="G72" i="16"/>
  <c r="T19" i="16"/>
  <c r="AF19" i="16" s="1"/>
  <c r="U19" i="16" s="1"/>
  <c r="T18" i="16"/>
  <c r="AF18" i="16" s="1"/>
  <c r="H70" i="16"/>
  <c r="H74" i="16" s="1"/>
  <c r="D72" i="16"/>
  <c r="F72" i="16"/>
  <c r="H72" i="16"/>
  <c r="D70" i="16"/>
  <c r="D74" i="16" s="1"/>
  <c r="E70" i="16"/>
  <c r="E74" i="16" s="1"/>
  <c r="F70" i="16"/>
  <c r="F74" i="16" s="1"/>
  <c r="G70" i="16"/>
  <c r="G74" i="16" s="1"/>
  <c r="S54" i="17"/>
  <c r="S55" i="17" s="1"/>
  <c r="I63" i="17" s="1"/>
  <c r="Z54" i="17"/>
  <c r="Z55" i="17" s="1"/>
  <c r="AB54" i="17"/>
  <c r="AB55" i="17" s="1"/>
  <c r="Y54" i="17"/>
  <c r="Y55" i="17" s="1"/>
  <c r="X54" i="17"/>
  <c r="X55" i="17" s="1"/>
  <c r="O54" i="17"/>
  <c r="O55" i="17" s="1"/>
  <c r="E63" i="17" s="1"/>
  <c r="AC54" i="17"/>
  <c r="P54" i="17"/>
  <c r="P55" i="17" s="1"/>
  <c r="J54" i="17" s="1"/>
  <c r="AD54" i="17"/>
  <c r="AD55" i="17" s="1"/>
  <c r="Q54" i="17"/>
  <c r="Q55" i="17" s="1"/>
  <c r="G63" i="17" s="1"/>
  <c r="AH55" i="17"/>
  <c r="AH54" i="17" s="1"/>
  <c r="L63" i="17" s="1"/>
  <c r="T20" i="17"/>
  <c r="AF20" i="17" s="1"/>
  <c r="U20" i="17" s="1"/>
  <c r="R54" i="17"/>
  <c r="G72" i="17"/>
  <c r="T19" i="17"/>
  <c r="AF19" i="17" s="1"/>
  <c r="W19" i="17" s="1"/>
  <c r="T18" i="17"/>
  <c r="AF18" i="17" s="1"/>
  <c r="F72" i="17"/>
  <c r="E72" i="17"/>
  <c r="H72" i="17"/>
  <c r="D70" i="17"/>
  <c r="D74" i="17" s="1"/>
  <c r="E70" i="17"/>
  <c r="E74" i="17" s="1"/>
  <c r="F70" i="17"/>
  <c r="F74" i="17" s="1"/>
  <c r="G70" i="17"/>
  <c r="G74" i="17" s="1"/>
  <c r="H70" i="17"/>
  <c r="H74" i="17" s="1"/>
  <c r="D72" i="17"/>
  <c r="T23" i="15"/>
  <c r="AF23" i="15" s="1"/>
  <c r="W23" i="15" s="1"/>
  <c r="T22" i="15"/>
  <c r="AF22" i="15" s="1"/>
  <c r="U22" i="15" s="1"/>
  <c r="T24" i="15"/>
  <c r="AF24" i="15" s="1"/>
  <c r="AH55" i="15" s="1"/>
  <c r="AH54" i="15" s="1"/>
  <c r="N54" i="15"/>
  <c r="N55" i="15" s="1"/>
  <c r="D63" i="15" s="1"/>
  <c r="T25" i="15"/>
  <c r="AF25" i="15" s="1"/>
  <c r="W25" i="15" s="1"/>
  <c r="P54" i="15"/>
  <c r="P55" i="15" s="1"/>
  <c r="AD54" i="15"/>
  <c r="AD55" i="15" s="1"/>
  <c r="S54" i="15"/>
  <c r="S55" i="15" s="1"/>
  <c r="AB54" i="15"/>
  <c r="AB55" i="15" s="1"/>
  <c r="O54" i="15"/>
  <c r="O55" i="15" s="1"/>
  <c r="R54" i="15"/>
  <c r="R55" i="15" s="1"/>
  <c r="Z54" i="15"/>
  <c r="Z55" i="15" s="1"/>
  <c r="H70" i="15"/>
  <c r="H74" i="15" s="1"/>
  <c r="D70" i="15"/>
  <c r="D74" i="15" s="1"/>
  <c r="E70" i="15"/>
  <c r="E74" i="15" s="1"/>
  <c r="F70" i="15"/>
  <c r="F74" i="15" s="1"/>
  <c r="AM54" i="17"/>
  <c r="AK54" i="17" s="1"/>
  <c r="AP54" i="17"/>
  <c r="AN54" i="17" s="1"/>
  <c r="AG63" i="17" s="1"/>
  <c r="AI56" i="17"/>
  <c r="AI54" i="17" s="1"/>
  <c r="AM54" i="16"/>
  <c r="AK54" i="16" s="1"/>
  <c r="AP54" i="16"/>
  <c r="AN54" i="16" s="1"/>
  <c r="AG63" i="16" s="1"/>
  <c r="AI56" i="16"/>
  <c r="AI54" i="16" s="1"/>
  <c r="E72" i="16"/>
  <c r="AC54" i="15"/>
  <c r="AC55" i="15" s="1"/>
  <c r="Q54" i="15"/>
  <c r="Q55" i="15" s="1"/>
  <c r="G63" i="15" s="1"/>
  <c r="T21" i="15"/>
  <c r="AF21" i="15" s="1"/>
  <c r="U21" i="15" s="1"/>
  <c r="T18" i="15"/>
  <c r="AF18" i="15" s="1"/>
  <c r="V18" i="15" s="1"/>
  <c r="T20" i="15"/>
  <c r="AF20" i="15" s="1"/>
  <c r="D72" i="15"/>
  <c r="E72" i="15"/>
  <c r="Y54" i="15"/>
  <c r="Y55" i="15" s="1"/>
  <c r="T19" i="15"/>
  <c r="AF19" i="15" s="1"/>
  <c r="U19" i="15" s="1"/>
  <c r="F72" i="15"/>
  <c r="G72" i="15"/>
  <c r="AA54" i="15"/>
  <c r="H72" i="15"/>
  <c r="X19" i="15"/>
  <c r="AM54" i="15"/>
  <c r="AK54" i="15" s="1"/>
  <c r="AP54" i="15"/>
  <c r="AN54" i="15" s="1"/>
  <c r="AG63" i="15" s="1"/>
  <c r="AI56" i="15"/>
  <c r="AI54" i="15" s="1"/>
  <c r="S54" i="14"/>
  <c r="S55" i="14" s="1"/>
  <c r="I63" i="14" s="1"/>
  <c r="T18" i="14"/>
  <c r="AF18" i="14" s="1"/>
  <c r="V18" i="14" s="1"/>
  <c r="AC54" i="14"/>
  <c r="U54" i="14"/>
  <c r="U55" i="14" s="1"/>
  <c r="AA54" i="14"/>
  <c r="AA55" i="14" s="1"/>
  <c r="T20" i="14"/>
  <c r="AF20" i="14" s="1"/>
  <c r="W20" i="14" s="1"/>
  <c r="W54" i="14" s="1"/>
  <c r="W55" i="14" s="1"/>
  <c r="T19" i="14"/>
  <c r="AF19" i="14" s="1"/>
  <c r="O54" i="14"/>
  <c r="D70" i="14"/>
  <c r="D74" i="14" s="1"/>
  <c r="Z54" i="14"/>
  <c r="Z55" i="14" s="1"/>
  <c r="E70" i="14"/>
  <c r="E74" i="14" s="1"/>
  <c r="N54" i="14"/>
  <c r="N55" i="14" s="1"/>
  <c r="H54" i="14" s="1"/>
  <c r="F20" i="19" s="1"/>
  <c r="F70" i="14"/>
  <c r="F74" i="14" s="1"/>
  <c r="AB54" i="14"/>
  <c r="AB55" i="14" s="1"/>
  <c r="T23" i="14"/>
  <c r="P54" i="14"/>
  <c r="P55" i="14" s="1"/>
  <c r="F63" i="14" s="1"/>
  <c r="H70" i="14"/>
  <c r="H74" i="14" s="1"/>
  <c r="Q54" i="14"/>
  <c r="AD54" i="14"/>
  <c r="AD55" i="14" s="1"/>
  <c r="R54" i="14"/>
  <c r="R55" i="14" s="1"/>
  <c r="H63" i="14" s="1"/>
  <c r="T22" i="14"/>
  <c r="AF22" i="14" s="1"/>
  <c r="V22" i="14" s="1"/>
  <c r="AG55" i="14"/>
  <c r="O20" i="19" s="1"/>
  <c r="O29" i="19" s="1"/>
  <c r="T21" i="14"/>
  <c r="AF21" i="14" s="1"/>
  <c r="V21" i="14" s="1"/>
  <c r="G70" i="14"/>
  <c r="G74" i="14" s="1"/>
  <c r="D72" i="14"/>
  <c r="E72" i="14"/>
  <c r="F72" i="14"/>
  <c r="G72" i="14"/>
  <c r="H72" i="14"/>
  <c r="AM54" i="14"/>
  <c r="AK54" i="14" s="1"/>
  <c r="AP54" i="14"/>
  <c r="AN54" i="14" s="1"/>
  <c r="AG63" i="14" s="1"/>
  <c r="Y24" i="14"/>
  <c r="Y54" i="14" s="1"/>
  <c r="AI56" i="14"/>
  <c r="AI54" i="14" s="1"/>
  <c r="AC54" i="13"/>
  <c r="AC55" i="13" s="1"/>
  <c r="P54" i="13"/>
  <c r="T22" i="13"/>
  <c r="AF22" i="13" s="1"/>
  <c r="T21" i="13"/>
  <c r="AF21" i="13" s="1"/>
  <c r="V21" i="13" s="1"/>
  <c r="O54" i="13"/>
  <c r="AD54" i="13"/>
  <c r="AD55" i="13" s="1"/>
  <c r="N54" i="13"/>
  <c r="N55" i="13" s="1"/>
  <c r="D63" i="13" s="1"/>
  <c r="Z54" i="13"/>
  <c r="Z55" i="13" s="1"/>
  <c r="Q54" i="13"/>
  <c r="Q55" i="13" s="1"/>
  <c r="G63" i="13" s="1"/>
  <c r="R54" i="13"/>
  <c r="T18" i="13"/>
  <c r="AF18" i="13" s="1"/>
  <c r="W18" i="13" s="1"/>
  <c r="F70" i="13"/>
  <c r="F74" i="13" s="1"/>
  <c r="H70" i="13"/>
  <c r="H74" i="13" s="1"/>
  <c r="X54" i="13"/>
  <c r="D72" i="13"/>
  <c r="E72" i="13"/>
  <c r="F72" i="13"/>
  <c r="T20" i="13"/>
  <c r="AF20" i="13" s="1"/>
  <c r="G72" i="13"/>
  <c r="T19" i="13"/>
  <c r="AF19" i="13" s="1"/>
  <c r="V19" i="13" s="1"/>
  <c r="H72" i="13"/>
  <c r="R55" i="13"/>
  <c r="H63" i="13" s="1"/>
  <c r="Y24" i="13"/>
  <c r="Y54" i="13" s="1"/>
  <c r="V18" i="13"/>
  <c r="AM54" i="13"/>
  <c r="P55" i="13"/>
  <c r="F63" i="13" s="1"/>
  <c r="AP54" i="13"/>
  <c r="AN54" i="13" s="1"/>
  <c r="AI56" i="13"/>
  <c r="AI54" i="13" s="1"/>
  <c r="R16" i="19" s="1"/>
  <c r="U54" i="16" l="1"/>
  <c r="U55" i="16" s="1"/>
  <c r="AB56" i="16"/>
  <c r="F73" i="16" s="1"/>
  <c r="H63" i="16"/>
  <c r="L54" i="16"/>
  <c r="J26" i="19" s="1"/>
  <c r="AD56" i="16"/>
  <c r="H73" i="16" s="1"/>
  <c r="F63" i="16"/>
  <c r="J54" i="16"/>
  <c r="H26" i="19" s="1"/>
  <c r="G63" i="16"/>
  <c r="K54" i="16"/>
  <c r="I26" i="19" s="1"/>
  <c r="W54" i="17"/>
  <c r="W55" i="17" s="1"/>
  <c r="V54" i="15"/>
  <c r="V55" i="15" s="1"/>
  <c r="H63" i="15"/>
  <c r="L54" i="15"/>
  <c r="J22" i="19" s="1"/>
  <c r="E63" i="15"/>
  <c r="I54" i="15"/>
  <c r="G22" i="19" s="1"/>
  <c r="I63" i="15"/>
  <c r="M54" i="15"/>
  <c r="K22" i="19" s="1"/>
  <c r="F63" i="15"/>
  <c r="J54" i="15"/>
  <c r="H22" i="19" s="1"/>
  <c r="M54" i="14"/>
  <c r="K20" i="19" s="1"/>
  <c r="L54" i="14"/>
  <c r="J20" i="19" s="1"/>
  <c r="J54" i="14"/>
  <c r="H20" i="19" s="1"/>
  <c r="V22" i="13"/>
  <c r="U22" i="13"/>
  <c r="U54" i="13" s="1"/>
  <c r="U55" i="13" s="1"/>
  <c r="M63" i="16"/>
  <c r="R26" i="19"/>
  <c r="Z56" i="16"/>
  <c r="D73" i="16" s="1"/>
  <c r="M63" i="17"/>
  <c r="R24" i="19"/>
  <c r="AC56" i="17"/>
  <c r="G73" i="17" s="1"/>
  <c r="M63" i="15"/>
  <c r="R22" i="19"/>
  <c r="M63" i="14"/>
  <c r="R20" i="19"/>
  <c r="X56" i="13"/>
  <c r="G71" i="13" s="1"/>
  <c r="G75" i="13" s="1"/>
  <c r="M54" i="17"/>
  <c r="K24" i="19" s="1"/>
  <c r="I54" i="17"/>
  <c r="G24" i="19" s="1"/>
  <c r="H54" i="13"/>
  <c r="F16" i="19" s="1"/>
  <c r="AA56" i="17"/>
  <c r="E73" i="17" s="1"/>
  <c r="Z56" i="17"/>
  <c r="D73" i="17" s="1"/>
  <c r="K54" i="17"/>
  <c r="I24" i="19" s="1"/>
  <c r="AC56" i="14"/>
  <c r="G73" i="14" s="1"/>
  <c r="X55" i="13"/>
  <c r="AB56" i="13"/>
  <c r="F73" i="13" s="1"/>
  <c r="AG54" i="16"/>
  <c r="K63" i="16" s="1"/>
  <c r="Z55" i="16"/>
  <c r="AG54" i="17"/>
  <c r="K63" i="17" s="1"/>
  <c r="AG54" i="14"/>
  <c r="K63" i="14" s="1"/>
  <c r="O55" i="14"/>
  <c r="E63" i="14" s="1"/>
  <c r="AG63" i="13"/>
  <c r="T16" i="19"/>
  <c r="U16" i="19" s="1"/>
  <c r="AK54" i="13"/>
  <c r="O55" i="13"/>
  <c r="E63" i="13" s="1"/>
  <c r="AA56" i="13"/>
  <c r="E73" i="13" s="1"/>
  <c r="M63" i="13"/>
  <c r="Y56" i="16"/>
  <c r="H71" i="16" s="1"/>
  <c r="H75" i="16" s="1"/>
  <c r="AD56" i="13"/>
  <c r="H73" i="13" s="1"/>
  <c r="AC56" i="13"/>
  <c r="G73" i="13" s="1"/>
  <c r="AA56" i="16"/>
  <c r="E73" i="16" s="1"/>
  <c r="E63" i="16"/>
  <c r="T54" i="16"/>
  <c r="W18" i="16"/>
  <c r="W54" i="16" s="1"/>
  <c r="W55" i="16" s="1"/>
  <c r="T56" i="16"/>
  <c r="T57" i="16" s="1"/>
  <c r="AC56" i="16"/>
  <c r="G73" i="16" s="1"/>
  <c r="AB56" i="17"/>
  <c r="F73" i="17" s="1"/>
  <c r="S55" i="16"/>
  <c r="X56" i="16"/>
  <c r="G71" i="16" s="1"/>
  <c r="G75" i="16" s="1"/>
  <c r="V56" i="16"/>
  <c r="E71" i="16" s="1"/>
  <c r="E75" i="16" s="1"/>
  <c r="Y56" i="17"/>
  <c r="H71" i="17" s="1"/>
  <c r="H75" i="17" s="1"/>
  <c r="F63" i="17"/>
  <c r="H24" i="19"/>
  <c r="AC55" i="17"/>
  <c r="U18" i="17"/>
  <c r="U54" i="17" s="1"/>
  <c r="U55" i="17" s="1"/>
  <c r="T54" i="17"/>
  <c r="T56" i="17"/>
  <c r="T57" i="17" s="1"/>
  <c r="AD56" i="17"/>
  <c r="H73" i="17" s="1"/>
  <c r="X56" i="17"/>
  <c r="G71" i="17" s="1"/>
  <c r="G75" i="17" s="1"/>
  <c r="R55" i="17"/>
  <c r="V56" i="17"/>
  <c r="E71" i="17" s="1"/>
  <c r="E75" i="17" s="1"/>
  <c r="X24" i="15"/>
  <c r="X54" i="15"/>
  <c r="X55" i="15" s="1"/>
  <c r="L63" i="15"/>
  <c r="AD56" i="15"/>
  <c r="H73" i="15" s="1"/>
  <c r="W20" i="15"/>
  <c r="W54" i="15" s="1"/>
  <c r="W56" i="15" s="1"/>
  <c r="F71" i="15" s="1"/>
  <c r="F75" i="15" s="1"/>
  <c r="U20" i="15"/>
  <c r="U54" i="15" s="1"/>
  <c r="Z56" i="15"/>
  <c r="D73" i="15" s="1"/>
  <c r="AB56" i="15"/>
  <c r="F73" i="15" s="1"/>
  <c r="AA56" i="15"/>
  <c r="E73" i="15" s="1"/>
  <c r="T54" i="15"/>
  <c r="T56" i="15"/>
  <c r="T57" i="15" s="1"/>
  <c r="Y56" i="15"/>
  <c r="H71" i="15" s="1"/>
  <c r="H75" i="15" s="1"/>
  <c r="AF63" i="17"/>
  <c r="AE63" i="17"/>
  <c r="AF63" i="16"/>
  <c r="AE63" i="16"/>
  <c r="AC56" i="15"/>
  <c r="G73" i="15" s="1"/>
  <c r="AA55" i="15"/>
  <c r="AF63" i="15"/>
  <c r="AE63" i="15"/>
  <c r="AC55" i="14"/>
  <c r="AA56" i="14"/>
  <c r="E73" i="14" s="1"/>
  <c r="AH55" i="14"/>
  <c r="Q20" i="19" s="1"/>
  <c r="Q29" i="19" s="1"/>
  <c r="T54" i="14"/>
  <c r="T56" i="14"/>
  <c r="T57" i="14" s="1"/>
  <c r="AB56" i="14"/>
  <c r="F73" i="14" s="1"/>
  <c r="D63" i="14"/>
  <c r="Q55" i="14"/>
  <c r="G63" i="14" s="1"/>
  <c r="W56" i="14"/>
  <c r="F71" i="14" s="1"/>
  <c r="F75" i="14" s="1"/>
  <c r="V19" i="14"/>
  <c r="V54" i="14" s="1"/>
  <c r="V55" i="14" s="1"/>
  <c r="X19" i="14"/>
  <c r="X54" i="14" s="1"/>
  <c r="X55" i="14" s="1"/>
  <c r="U56" i="14"/>
  <c r="D71" i="14" s="1"/>
  <c r="D75" i="14" s="1"/>
  <c r="AD56" i="14"/>
  <c r="H73" i="14" s="1"/>
  <c r="Z56" i="14"/>
  <c r="D73" i="14" s="1"/>
  <c r="Y55" i="14"/>
  <c r="Y56" i="14"/>
  <c r="H71" i="14" s="1"/>
  <c r="H75" i="14" s="1"/>
  <c r="AF63" i="14"/>
  <c r="AE63" i="14"/>
  <c r="T56" i="13"/>
  <c r="T57" i="13" s="1"/>
  <c r="V54" i="13"/>
  <c r="V55" i="13" s="1"/>
  <c r="Z56" i="13"/>
  <c r="D73" i="13" s="1"/>
  <c r="T54" i="13"/>
  <c r="W20" i="13"/>
  <c r="W54" i="13" s="1"/>
  <c r="Y55" i="13"/>
  <c r="Y56" i="13"/>
  <c r="H71" i="13" s="1"/>
  <c r="H75" i="13" s="1"/>
  <c r="AF63" i="13"/>
  <c r="AE63" i="13"/>
  <c r="U56" i="13" l="1"/>
  <c r="D71" i="13" s="1"/>
  <c r="D75" i="13" s="1"/>
  <c r="U56" i="16"/>
  <c r="D71" i="16" s="1"/>
  <c r="D75" i="16" s="1"/>
  <c r="I29" i="19"/>
  <c r="T55" i="16"/>
  <c r="AF54" i="16" s="1"/>
  <c r="M26" i="19" s="1"/>
  <c r="I63" i="16"/>
  <c r="M54" i="16"/>
  <c r="K26" i="19" s="1"/>
  <c r="W56" i="17"/>
  <c r="F71" i="17" s="1"/>
  <c r="F75" i="17" s="1"/>
  <c r="V56" i="15"/>
  <c r="E71" i="15" s="1"/>
  <c r="E75" i="15" s="1"/>
  <c r="G29" i="19"/>
  <c r="H63" i="17"/>
  <c r="L54" i="17"/>
  <c r="J24" i="19" s="1"/>
  <c r="T55" i="17"/>
  <c r="AF54" i="17" s="1"/>
  <c r="J63" i="17" s="1"/>
  <c r="AH54" i="14"/>
  <c r="L63" i="14" s="1"/>
  <c r="W55" i="15"/>
  <c r="X56" i="15"/>
  <c r="G71" i="15" s="1"/>
  <c r="G75" i="15" s="1"/>
  <c r="W56" i="16"/>
  <c r="F71" i="16" s="1"/>
  <c r="F75" i="16" s="1"/>
  <c r="U56" i="17"/>
  <c r="D71" i="17" s="1"/>
  <c r="D75" i="17" s="1"/>
  <c r="T55" i="15"/>
  <c r="U55" i="15"/>
  <c r="U56" i="15"/>
  <c r="D71" i="15" s="1"/>
  <c r="D75" i="15" s="1"/>
  <c r="T55" i="14"/>
  <c r="AF54" i="14" s="1"/>
  <c r="X56" i="14"/>
  <c r="G71" i="14" s="1"/>
  <c r="G75" i="14" s="1"/>
  <c r="V56" i="14"/>
  <c r="E71" i="14" s="1"/>
  <c r="E75" i="14" s="1"/>
  <c r="T55" i="13"/>
  <c r="AF54" i="13" s="1"/>
  <c r="V56" i="13"/>
  <c r="E71" i="13" s="1"/>
  <c r="E75" i="13" s="1"/>
  <c r="W55" i="13"/>
  <c r="W56" i="13"/>
  <c r="F71" i="13" s="1"/>
  <c r="F75" i="13" s="1"/>
  <c r="J63" i="16" l="1"/>
  <c r="AF54" i="15"/>
  <c r="M22" i="19" s="1"/>
  <c r="M24" i="19"/>
  <c r="M16" i="19"/>
  <c r="J63" i="14"/>
  <c r="M20" i="19"/>
  <c r="J63" i="13"/>
  <c r="H69" i="8"/>
  <c r="G69" i="8"/>
  <c r="F69" i="8"/>
  <c r="E69" i="8"/>
  <c r="D69" i="8"/>
  <c r="H68" i="8"/>
  <c r="G68" i="8"/>
  <c r="F68" i="8"/>
  <c r="E68" i="8"/>
  <c r="D68" i="8"/>
  <c r="H67" i="8"/>
  <c r="G67" i="8"/>
  <c r="F67" i="8"/>
  <c r="E67" i="8"/>
  <c r="D67" i="8"/>
  <c r="H66" i="8"/>
  <c r="G66" i="8"/>
  <c r="F66" i="8"/>
  <c r="E66" i="8"/>
  <c r="D66" i="8"/>
  <c r="D58" i="8"/>
  <c r="E57" i="8"/>
  <c r="D57" i="8"/>
  <c r="S56" i="8"/>
  <c r="R56" i="8"/>
  <c r="Q56" i="8"/>
  <c r="P56" i="8"/>
  <c r="O56" i="8"/>
  <c r="N56" i="8"/>
  <c r="AN55" i="8"/>
  <c r="AK55" i="8"/>
  <c r="AI55" i="8"/>
  <c r="F55" i="8"/>
  <c r="E55" i="8"/>
  <c r="C54" i="8"/>
  <c r="AO53" i="8"/>
  <c r="AP53" i="8" s="1"/>
  <c r="AL53" i="8"/>
  <c r="AM53" i="8" s="1"/>
  <c r="AJ53" i="8"/>
  <c r="AG53" i="8"/>
  <c r="AE53" i="8"/>
  <c r="AF53" i="8" s="1"/>
  <c r="AD53" i="8"/>
  <c r="AC53" i="8"/>
  <c r="AB53" i="8"/>
  <c r="AA53" i="8"/>
  <c r="Z53" i="8"/>
  <c r="Y53" i="8"/>
  <c r="X53" i="8"/>
  <c r="W53" i="8"/>
  <c r="V53" i="8"/>
  <c r="U53" i="8"/>
  <c r="S53" i="8"/>
  <c r="R53" i="8"/>
  <c r="P53" i="8"/>
  <c r="O53" i="8"/>
  <c r="N53" i="8"/>
  <c r="T53" i="8" s="1"/>
  <c r="AO52" i="8"/>
  <c r="AP52" i="8" s="1"/>
  <c r="AM52" i="8"/>
  <c r="AL52" i="8"/>
  <c r="AJ52" i="8"/>
  <c r="AG52" i="8"/>
  <c r="AE52" i="8"/>
  <c r="AF52" i="8" s="1"/>
  <c r="AD52" i="8"/>
  <c r="AC52" i="8"/>
  <c r="AB52" i="8"/>
  <c r="AA52" i="8"/>
  <c r="Z52" i="8"/>
  <c r="Y52" i="8"/>
  <c r="X52" i="8"/>
  <c r="W52" i="8"/>
  <c r="V52" i="8"/>
  <c r="U52" i="8"/>
  <c r="S52" i="8"/>
  <c r="R52" i="8"/>
  <c r="P52" i="8"/>
  <c r="O52" i="8"/>
  <c r="N52" i="8"/>
  <c r="T52" i="8" s="1"/>
  <c r="AO51" i="8"/>
  <c r="AP51" i="8" s="1"/>
  <c r="AL51" i="8"/>
  <c r="AM51" i="8" s="1"/>
  <c r="AJ51" i="8"/>
  <c r="AG51" i="8"/>
  <c r="AE51" i="8"/>
  <c r="AF51" i="8" s="1"/>
  <c r="AD51" i="8"/>
  <c r="AC51" i="8"/>
  <c r="AB51" i="8"/>
  <c r="AA51" i="8"/>
  <c r="Z51" i="8"/>
  <c r="Y51" i="8"/>
  <c r="X51" i="8"/>
  <c r="W51" i="8"/>
  <c r="V51" i="8"/>
  <c r="U51" i="8"/>
  <c r="S51" i="8"/>
  <c r="R51" i="8"/>
  <c r="P51" i="8"/>
  <c r="O51" i="8"/>
  <c r="N51" i="8"/>
  <c r="T51" i="8" s="1"/>
  <c r="AO50" i="8"/>
  <c r="AP50" i="8" s="1"/>
  <c r="AM50" i="8"/>
  <c r="AL50" i="8"/>
  <c r="AJ50" i="8"/>
  <c r="AG50" i="8"/>
  <c r="AF50" i="8"/>
  <c r="AE50" i="8"/>
  <c r="AD50" i="8"/>
  <c r="AC50" i="8"/>
  <c r="AB50" i="8"/>
  <c r="AA50" i="8"/>
  <c r="Z50" i="8"/>
  <c r="Y50" i="8"/>
  <c r="X50" i="8"/>
  <c r="W50" i="8"/>
  <c r="V50" i="8"/>
  <c r="U50" i="8"/>
  <c r="S50" i="8"/>
  <c r="R50" i="8"/>
  <c r="P50" i="8"/>
  <c r="O50" i="8"/>
  <c r="N50" i="8"/>
  <c r="AO49" i="8"/>
  <c r="AP49" i="8" s="1"/>
  <c r="AL49" i="8"/>
  <c r="AM49" i="8" s="1"/>
  <c r="AJ49" i="8"/>
  <c r="AG49" i="8"/>
  <c r="AE49" i="8"/>
  <c r="AF49" i="8" s="1"/>
  <c r="AD49" i="8"/>
  <c r="AC49" i="8"/>
  <c r="AB49" i="8"/>
  <c r="AA49" i="8"/>
  <c r="Z49" i="8"/>
  <c r="Y49" i="8"/>
  <c r="X49" i="8"/>
  <c r="W49" i="8"/>
  <c r="V49" i="8"/>
  <c r="U49" i="8"/>
  <c r="S49" i="8"/>
  <c r="R49" i="8"/>
  <c r="P49" i="8"/>
  <c r="O49" i="8"/>
  <c r="N49" i="8"/>
  <c r="AO48" i="8"/>
  <c r="AP48" i="8" s="1"/>
  <c r="AM48" i="8"/>
  <c r="AL48" i="8"/>
  <c r="AJ48" i="8"/>
  <c r="AG48" i="8"/>
  <c r="AE48" i="8"/>
  <c r="AF48" i="8" s="1"/>
  <c r="AD48" i="8"/>
  <c r="AC48" i="8"/>
  <c r="AB48" i="8"/>
  <c r="AA48" i="8"/>
  <c r="Z48" i="8"/>
  <c r="Y48" i="8"/>
  <c r="X48" i="8"/>
  <c r="W48" i="8"/>
  <c r="V48" i="8"/>
  <c r="U48" i="8"/>
  <c r="S48" i="8"/>
  <c r="R48" i="8"/>
  <c r="P48" i="8"/>
  <c r="O48" i="8"/>
  <c r="N48" i="8"/>
  <c r="AO47" i="8"/>
  <c r="AP47" i="8" s="1"/>
  <c r="AM47" i="8"/>
  <c r="AL47" i="8"/>
  <c r="AJ47" i="8"/>
  <c r="AG47" i="8"/>
  <c r="AF47" i="8"/>
  <c r="AE47" i="8"/>
  <c r="AD47" i="8"/>
  <c r="AC47" i="8"/>
  <c r="AB47" i="8"/>
  <c r="AA47" i="8"/>
  <c r="Z47" i="8"/>
  <c r="Y47" i="8"/>
  <c r="X47" i="8"/>
  <c r="W47" i="8"/>
  <c r="V47" i="8"/>
  <c r="U47" i="8"/>
  <c r="S47" i="8"/>
  <c r="R47" i="8"/>
  <c r="P47" i="8"/>
  <c r="O47" i="8"/>
  <c r="N47" i="8"/>
  <c r="T47" i="8" s="1"/>
  <c r="AP46" i="8"/>
  <c r="AO46" i="8"/>
  <c r="AL46" i="8"/>
  <c r="AM46" i="8" s="1"/>
  <c r="AJ46" i="8"/>
  <c r="AG46" i="8"/>
  <c r="AF46" i="8"/>
  <c r="AE46" i="8"/>
  <c r="AD46" i="8"/>
  <c r="AC46" i="8"/>
  <c r="AB46" i="8"/>
  <c r="AA46" i="8"/>
  <c r="Z46" i="8"/>
  <c r="Y46" i="8"/>
  <c r="X46" i="8"/>
  <c r="W46" i="8"/>
  <c r="V46" i="8"/>
  <c r="U46" i="8"/>
  <c r="S46" i="8"/>
  <c r="R46" i="8"/>
  <c r="P46" i="8"/>
  <c r="O46" i="8"/>
  <c r="N46" i="8"/>
  <c r="T46" i="8" s="1"/>
  <c r="AO45" i="8"/>
  <c r="AP45" i="8" s="1"/>
  <c r="AL45" i="8"/>
  <c r="AM45" i="8" s="1"/>
  <c r="AJ45" i="8"/>
  <c r="AG45" i="8"/>
  <c r="AF45" i="8"/>
  <c r="AE45" i="8"/>
  <c r="AD45" i="8"/>
  <c r="AC45" i="8"/>
  <c r="AB45" i="8"/>
  <c r="AA45" i="8"/>
  <c r="Z45" i="8"/>
  <c r="Y45" i="8"/>
  <c r="X45" i="8"/>
  <c r="W45" i="8"/>
  <c r="V45" i="8"/>
  <c r="U45" i="8"/>
  <c r="S45" i="8"/>
  <c r="R45" i="8"/>
  <c r="P45" i="8"/>
  <c r="O45" i="8"/>
  <c r="N45" i="8"/>
  <c r="AO44" i="8"/>
  <c r="AP44" i="8" s="1"/>
  <c r="AL44" i="8"/>
  <c r="AM44" i="8" s="1"/>
  <c r="AJ44" i="8"/>
  <c r="AG44" i="8"/>
  <c r="AE44" i="8"/>
  <c r="AF44" i="8" s="1"/>
  <c r="AD44" i="8"/>
  <c r="AC44" i="8"/>
  <c r="AB44" i="8"/>
  <c r="AA44" i="8"/>
  <c r="Z44" i="8"/>
  <c r="Y44" i="8"/>
  <c r="X44" i="8"/>
  <c r="W44" i="8"/>
  <c r="V44" i="8"/>
  <c r="U44" i="8"/>
  <c r="S44" i="8"/>
  <c r="R44" i="8"/>
  <c r="P44" i="8"/>
  <c r="O44" i="8"/>
  <c r="N44" i="8"/>
  <c r="AO43" i="8"/>
  <c r="AP43" i="8" s="1"/>
  <c r="AL43" i="8"/>
  <c r="AM43" i="8" s="1"/>
  <c r="AJ43" i="8"/>
  <c r="AG43" i="8"/>
  <c r="AE43" i="8"/>
  <c r="AF43" i="8" s="1"/>
  <c r="AD43" i="8"/>
  <c r="AC43" i="8"/>
  <c r="AB43" i="8"/>
  <c r="AA43" i="8"/>
  <c r="Z43" i="8"/>
  <c r="Y43" i="8"/>
  <c r="X43" i="8"/>
  <c r="W43" i="8"/>
  <c r="V43" i="8"/>
  <c r="U43" i="8"/>
  <c r="S43" i="8"/>
  <c r="R43" i="8"/>
  <c r="P43" i="8"/>
  <c r="O43" i="8"/>
  <c r="N43" i="8"/>
  <c r="AO42" i="8"/>
  <c r="AP42" i="8" s="1"/>
  <c r="AL42" i="8"/>
  <c r="AM42" i="8" s="1"/>
  <c r="AJ42" i="8"/>
  <c r="AG42" i="8"/>
  <c r="AE42" i="8"/>
  <c r="AF42" i="8" s="1"/>
  <c r="AD42" i="8"/>
  <c r="AC42" i="8"/>
  <c r="AB42" i="8"/>
  <c r="AA42" i="8"/>
  <c r="Z42" i="8"/>
  <c r="Y42" i="8"/>
  <c r="X42" i="8"/>
  <c r="W42" i="8"/>
  <c r="V42" i="8"/>
  <c r="U42" i="8"/>
  <c r="S42" i="8"/>
  <c r="R42" i="8"/>
  <c r="P42" i="8"/>
  <c r="O42" i="8"/>
  <c r="N42" i="8"/>
  <c r="T42" i="8" s="1"/>
  <c r="AO41" i="8"/>
  <c r="AP41" i="8" s="1"/>
  <c r="AL41" i="8"/>
  <c r="AM41" i="8" s="1"/>
  <c r="AJ41" i="8"/>
  <c r="AG41" i="8"/>
  <c r="AE41" i="8"/>
  <c r="AF41" i="8" s="1"/>
  <c r="AD41" i="8"/>
  <c r="AC41" i="8"/>
  <c r="AB41" i="8"/>
  <c r="AA41" i="8"/>
  <c r="Z41" i="8"/>
  <c r="Y41" i="8"/>
  <c r="X41" i="8"/>
  <c r="W41" i="8"/>
  <c r="V41" i="8"/>
  <c r="U41" i="8"/>
  <c r="S41" i="8"/>
  <c r="R41" i="8"/>
  <c r="P41" i="8"/>
  <c r="O41" i="8"/>
  <c r="N41" i="8"/>
  <c r="AO40" i="8"/>
  <c r="AP40" i="8" s="1"/>
  <c r="AL40" i="8"/>
  <c r="AM40" i="8" s="1"/>
  <c r="AJ40" i="8"/>
  <c r="AG40" i="8"/>
  <c r="AE40" i="8"/>
  <c r="AF40" i="8" s="1"/>
  <c r="AD40" i="8"/>
  <c r="AC40" i="8"/>
  <c r="AB40" i="8"/>
  <c r="AA40" i="8"/>
  <c r="Z40" i="8"/>
  <c r="Y40" i="8"/>
  <c r="X40" i="8"/>
  <c r="W40" i="8"/>
  <c r="V40" i="8"/>
  <c r="U40" i="8"/>
  <c r="S40" i="8"/>
  <c r="R40" i="8"/>
  <c r="P40" i="8"/>
  <c r="O40" i="8"/>
  <c r="N40" i="8"/>
  <c r="AO39" i="8"/>
  <c r="AP39" i="8" s="1"/>
  <c r="AM39" i="8"/>
  <c r="AL39" i="8"/>
  <c r="AJ39" i="8"/>
  <c r="AG39" i="8"/>
  <c r="AE39" i="8"/>
  <c r="AF39" i="8" s="1"/>
  <c r="AD39" i="8"/>
  <c r="AC39" i="8"/>
  <c r="AB39" i="8"/>
  <c r="AA39" i="8"/>
  <c r="Z39" i="8"/>
  <c r="Y39" i="8"/>
  <c r="X39" i="8"/>
  <c r="W39" i="8"/>
  <c r="V39" i="8"/>
  <c r="U39" i="8"/>
  <c r="S39" i="8"/>
  <c r="R39" i="8"/>
  <c r="P39" i="8"/>
  <c r="O39" i="8"/>
  <c r="N39" i="8"/>
  <c r="T39" i="8" s="1"/>
  <c r="AO38" i="8"/>
  <c r="AP38" i="8" s="1"/>
  <c r="AL38" i="8"/>
  <c r="AM38" i="8" s="1"/>
  <c r="AJ38" i="8"/>
  <c r="AG38" i="8"/>
  <c r="AE38" i="8"/>
  <c r="AF38" i="8" s="1"/>
  <c r="AD38" i="8"/>
  <c r="AC38" i="8"/>
  <c r="AB38" i="8"/>
  <c r="AA38" i="8"/>
  <c r="Z38" i="8"/>
  <c r="Y38" i="8"/>
  <c r="X38" i="8"/>
  <c r="W38" i="8"/>
  <c r="V38" i="8"/>
  <c r="U38" i="8"/>
  <c r="S38" i="8"/>
  <c r="R38" i="8"/>
  <c r="P38" i="8"/>
  <c r="T38" i="8" s="1"/>
  <c r="O38" i="8"/>
  <c r="N38" i="8"/>
  <c r="AO37" i="8"/>
  <c r="AP37" i="8" s="1"/>
  <c r="AL37" i="8"/>
  <c r="AM37" i="8" s="1"/>
  <c r="AJ37" i="8"/>
  <c r="AG37" i="8"/>
  <c r="AE37" i="8"/>
  <c r="AF37" i="8" s="1"/>
  <c r="AD37" i="8"/>
  <c r="AC37" i="8"/>
  <c r="AB37" i="8"/>
  <c r="AA37" i="8"/>
  <c r="Z37" i="8"/>
  <c r="Y37" i="8"/>
  <c r="X37" i="8"/>
  <c r="W37" i="8"/>
  <c r="V37" i="8"/>
  <c r="U37" i="8"/>
  <c r="S37" i="8"/>
  <c r="R37" i="8"/>
  <c r="P37" i="8"/>
  <c r="O37" i="8"/>
  <c r="N37" i="8"/>
  <c r="T37" i="8" s="1"/>
  <c r="AP36" i="8"/>
  <c r="AO36" i="8"/>
  <c r="AL36" i="8"/>
  <c r="AM36" i="8" s="1"/>
  <c r="AJ36" i="8"/>
  <c r="AG36" i="8"/>
  <c r="AF36" i="8"/>
  <c r="AE36" i="8"/>
  <c r="AD36" i="8"/>
  <c r="AC36" i="8"/>
  <c r="AB36" i="8"/>
  <c r="AA36" i="8"/>
  <c r="Z36" i="8"/>
  <c r="Y36" i="8"/>
  <c r="X36" i="8"/>
  <c r="W36" i="8"/>
  <c r="V36" i="8"/>
  <c r="U36" i="8"/>
  <c r="S36" i="8"/>
  <c r="R36" i="8"/>
  <c r="P36" i="8"/>
  <c r="O36" i="8"/>
  <c r="N36" i="8"/>
  <c r="T36" i="8" s="1"/>
  <c r="AO35" i="8"/>
  <c r="AP35" i="8" s="1"/>
  <c r="AL35" i="8"/>
  <c r="AM35" i="8" s="1"/>
  <c r="AJ35" i="8"/>
  <c r="AG35" i="8"/>
  <c r="AE35" i="8"/>
  <c r="AF35" i="8" s="1"/>
  <c r="AD35" i="8"/>
  <c r="AC35" i="8"/>
  <c r="AB35" i="8"/>
  <c r="AA35" i="8"/>
  <c r="Z35" i="8"/>
  <c r="Y35" i="8"/>
  <c r="X35" i="8"/>
  <c r="W35" i="8"/>
  <c r="V35" i="8"/>
  <c r="U35" i="8"/>
  <c r="S35" i="8"/>
  <c r="R35" i="8"/>
  <c r="P35" i="8"/>
  <c r="O35" i="8"/>
  <c r="N35" i="8"/>
  <c r="AO34" i="8"/>
  <c r="AP34" i="8" s="1"/>
  <c r="AL34" i="8"/>
  <c r="AM34" i="8" s="1"/>
  <c r="AJ34" i="8"/>
  <c r="AG34" i="8"/>
  <c r="AE34" i="8"/>
  <c r="AF34" i="8" s="1"/>
  <c r="AD34" i="8"/>
  <c r="AC34" i="8"/>
  <c r="AB34" i="8"/>
  <c r="AA34" i="8"/>
  <c r="Z34" i="8"/>
  <c r="Y34" i="8"/>
  <c r="X34" i="8"/>
  <c r="W34" i="8"/>
  <c r="V34" i="8"/>
  <c r="U34" i="8"/>
  <c r="S34" i="8"/>
  <c r="R34" i="8"/>
  <c r="P34" i="8"/>
  <c r="O34" i="8"/>
  <c r="N34" i="8"/>
  <c r="AO33" i="8"/>
  <c r="AP33" i="8" s="1"/>
  <c r="AL33" i="8"/>
  <c r="AM33" i="8" s="1"/>
  <c r="AJ33" i="8"/>
  <c r="AG33" i="8"/>
  <c r="AE33" i="8"/>
  <c r="AF33" i="8" s="1"/>
  <c r="AD33" i="8"/>
  <c r="AC33" i="8"/>
  <c r="AB33" i="8"/>
  <c r="AA33" i="8"/>
  <c r="Z33" i="8"/>
  <c r="Y33" i="8"/>
  <c r="X33" i="8"/>
  <c r="W33" i="8"/>
  <c r="V33" i="8"/>
  <c r="U33" i="8"/>
  <c r="S33" i="8"/>
  <c r="R33" i="8"/>
  <c r="P33" i="8"/>
  <c r="O33" i="8"/>
  <c r="N33" i="8"/>
  <c r="AP32" i="8"/>
  <c r="AO32" i="8"/>
  <c r="AL32" i="8"/>
  <c r="AM32" i="8" s="1"/>
  <c r="AJ32" i="8"/>
  <c r="AG32" i="8"/>
  <c r="AF32" i="8"/>
  <c r="AE32" i="8"/>
  <c r="AD32" i="8"/>
  <c r="AC32" i="8"/>
  <c r="AB32" i="8"/>
  <c r="AA32" i="8"/>
  <c r="Z32" i="8"/>
  <c r="Y32" i="8"/>
  <c r="X32" i="8"/>
  <c r="W32" i="8"/>
  <c r="V32" i="8"/>
  <c r="U32" i="8"/>
  <c r="S32" i="8"/>
  <c r="R32" i="8"/>
  <c r="P32" i="8"/>
  <c r="T32" i="8" s="1"/>
  <c r="O32" i="8"/>
  <c r="N32" i="8"/>
  <c r="AO31" i="8"/>
  <c r="AP31" i="8" s="1"/>
  <c r="AM31" i="8"/>
  <c r="AL31" i="8"/>
  <c r="AJ31" i="8"/>
  <c r="AG31" i="8"/>
  <c r="AE31" i="8"/>
  <c r="AF31" i="8" s="1"/>
  <c r="AD31" i="8"/>
  <c r="AC31" i="8"/>
  <c r="AB31" i="8"/>
  <c r="AA31" i="8"/>
  <c r="Z31" i="8"/>
  <c r="Y31" i="8"/>
  <c r="X31" i="8"/>
  <c r="W31" i="8"/>
  <c r="V31" i="8"/>
  <c r="U31" i="8"/>
  <c r="S31" i="8"/>
  <c r="R31" i="8"/>
  <c r="P31" i="8"/>
  <c r="O31" i="8"/>
  <c r="N31" i="8"/>
  <c r="T31" i="8" s="1"/>
  <c r="AO30" i="8"/>
  <c r="AP30" i="8" s="1"/>
  <c r="AL30" i="8"/>
  <c r="AM30" i="8" s="1"/>
  <c r="AJ30" i="8"/>
  <c r="AG30" i="8"/>
  <c r="AE30" i="8"/>
  <c r="AF30" i="8" s="1"/>
  <c r="AD30" i="8"/>
  <c r="AC30" i="8"/>
  <c r="AB30" i="8"/>
  <c r="AA30" i="8"/>
  <c r="Z30" i="8"/>
  <c r="Y30" i="8"/>
  <c r="X30" i="8"/>
  <c r="W30" i="8"/>
  <c r="V30" i="8"/>
  <c r="U30" i="8"/>
  <c r="S30" i="8"/>
  <c r="R30" i="8"/>
  <c r="P30" i="8"/>
  <c r="O30" i="8"/>
  <c r="N30" i="8"/>
  <c r="T30" i="8" s="1"/>
  <c r="AO29" i="8"/>
  <c r="AP29" i="8" s="1"/>
  <c r="AM29" i="8"/>
  <c r="AL29" i="8"/>
  <c r="AJ29" i="8"/>
  <c r="AG29" i="8"/>
  <c r="AE29" i="8"/>
  <c r="AF29" i="8" s="1"/>
  <c r="AD29" i="8"/>
  <c r="AC29" i="8"/>
  <c r="AB29" i="8"/>
  <c r="AA29" i="8"/>
  <c r="Z29" i="8"/>
  <c r="Y29" i="8"/>
  <c r="X29" i="8"/>
  <c r="W29" i="8"/>
  <c r="V29" i="8"/>
  <c r="U29" i="8"/>
  <c r="S29" i="8"/>
  <c r="R29" i="8"/>
  <c r="P29" i="8"/>
  <c r="O29" i="8"/>
  <c r="N29" i="8"/>
  <c r="AO28" i="8"/>
  <c r="AP28" i="8" s="1"/>
  <c r="AL28" i="8"/>
  <c r="AM28" i="8" s="1"/>
  <c r="AJ28" i="8"/>
  <c r="AG28" i="8"/>
  <c r="AE28" i="8"/>
  <c r="AF28" i="8" s="1"/>
  <c r="AD28" i="8"/>
  <c r="AC28" i="8"/>
  <c r="AB28" i="8"/>
  <c r="AA28" i="8"/>
  <c r="Z28" i="8"/>
  <c r="Y28" i="8"/>
  <c r="X28" i="8"/>
  <c r="W28" i="8"/>
  <c r="V28" i="8"/>
  <c r="U28" i="8"/>
  <c r="S28" i="8"/>
  <c r="R28" i="8"/>
  <c r="P28" i="8"/>
  <c r="O28" i="8"/>
  <c r="N28" i="8"/>
  <c r="AO27" i="8"/>
  <c r="AP27" i="8" s="1"/>
  <c r="AL27" i="8"/>
  <c r="AM27" i="8" s="1"/>
  <c r="AJ27" i="8"/>
  <c r="AG27" i="8"/>
  <c r="AE27" i="8"/>
  <c r="AF27" i="8" s="1"/>
  <c r="AD27" i="8"/>
  <c r="AC27" i="8"/>
  <c r="AB27" i="8"/>
  <c r="AA27" i="8"/>
  <c r="Z27" i="8"/>
  <c r="Y27" i="8"/>
  <c r="X27" i="8"/>
  <c r="W27" i="8"/>
  <c r="V27" i="8"/>
  <c r="U27" i="8"/>
  <c r="S27" i="8"/>
  <c r="R27" i="8"/>
  <c r="P27" i="8"/>
  <c r="O27" i="8"/>
  <c r="N27" i="8"/>
  <c r="AO26" i="8"/>
  <c r="AP26" i="8" s="1"/>
  <c r="AL26" i="8"/>
  <c r="AM26" i="8" s="1"/>
  <c r="AJ26" i="8"/>
  <c r="AG26" i="8"/>
  <c r="AF26" i="8"/>
  <c r="AE26" i="8"/>
  <c r="AD26" i="8"/>
  <c r="AC26" i="8"/>
  <c r="AB26" i="8"/>
  <c r="AA26" i="8"/>
  <c r="Z26" i="8"/>
  <c r="Y26" i="8"/>
  <c r="X26" i="8"/>
  <c r="W26" i="8"/>
  <c r="V26" i="8"/>
  <c r="U26" i="8"/>
  <c r="S26" i="8"/>
  <c r="R26" i="8"/>
  <c r="P26" i="8"/>
  <c r="O26" i="8"/>
  <c r="N26" i="8"/>
  <c r="AO25" i="8"/>
  <c r="AP25" i="8" s="1"/>
  <c r="AL25" i="8"/>
  <c r="AM25" i="8" s="1"/>
  <c r="AJ25" i="8"/>
  <c r="AG25" i="8"/>
  <c r="AE25" i="8"/>
  <c r="AD25" i="8"/>
  <c r="AC25" i="8"/>
  <c r="AB25" i="8"/>
  <c r="AA25" i="8"/>
  <c r="Z25" i="8"/>
  <c r="Y25" i="8"/>
  <c r="X25" i="8"/>
  <c r="V25" i="8"/>
  <c r="U25" i="8"/>
  <c r="S25" i="8"/>
  <c r="R25" i="8"/>
  <c r="P25" i="8"/>
  <c r="O25" i="8"/>
  <c r="N25" i="8"/>
  <c r="AO24" i="8"/>
  <c r="AP24" i="8" s="1"/>
  <c r="AL24" i="8"/>
  <c r="AM24" i="8" s="1"/>
  <c r="AJ24" i="8"/>
  <c r="AG24" i="8"/>
  <c r="AE24" i="8"/>
  <c r="AD24" i="8"/>
  <c r="AC24" i="8"/>
  <c r="AB24" i="8"/>
  <c r="AA24" i="8"/>
  <c r="Z24" i="8"/>
  <c r="X24" i="8"/>
  <c r="W24" i="8"/>
  <c r="V24" i="8"/>
  <c r="U24" i="8"/>
  <c r="S24" i="8"/>
  <c r="R24" i="8"/>
  <c r="P24" i="8"/>
  <c r="O24" i="8"/>
  <c r="N24" i="8"/>
  <c r="AO23" i="8"/>
  <c r="AP23" i="8" s="1"/>
  <c r="AM23" i="8"/>
  <c r="AL23" i="8"/>
  <c r="AJ23" i="8"/>
  <c r="AG23" i="8"/>
  <c r="AE23" i="8"/>
  <c r="AD23" i="8"/>
  <c r="AC23" i="8"/>
  <c r="AB23" i="8"/>
  <c r="AA23" i="8"/>
  <c r="Z23" i="8"/>
  <c r="Y23" i="8"/>
  <c r="X23" i="8"/>
  <c r="V23" i="8"/>
  <c r="U23" i="8"/>
  <c r="S23" i="8"/>
  <c r="R23" i="8"/>
  <c r="P23" i="8"/>
  <c r="O23" i="8"/>
  <c r="N23" i="8"/>
  <c r="AP22" i="8"/>
  <c r="AO22" i="8"/>
  <c r="AL22" i="8"/>
  <c r="AM22" i="8" s="1"/>
  <c r="AJ22" i="8"/>
  <c r="AG22" i="8"/>
  <c r="AE22" i="8"/>
  <c r="AD22" i="8"/>
  <c r="AC22" i="8"/>
  <c r="AB22" i="8"/>
  <c r="AA22" i="8"/>
  <c r="Z22" i="8"/>
  <c r="Y22" i="8"/>
  <c r="X22" i="8"/>
  <c r="W22" i="8"/>
  <c r="U22" i="8"/>
  <c r="S22" i="8"/>
  <c r="R22" i="8"/>
  <c r="P22" i="8"/>
  <c r="O22" i="8"/>
  <c r="N22" i="8"/>
  <c r="AO21" i="8"/>
  <c r="AP21" i="8" s="1"/>
  <c r="AL21" i="8"/>
  <c r="AM21" i="8" s="1"/>
  <c r="AJ21" i="8"/>
  <c r="AG21" i="8"/>
  <c r="AE21" i="8"/>
  <c r="AD21" i="8"/>
  <c r="AC21" i="8"/>
  <c r="AB21" i="8"/>
  <c r="AA21" i="8"/>
  <c r="Z21" i="8"/>
  <c r="Y21" i="8"/>
  <c r="X21" i="8"/>
  <c r="W21" i="8"/>
  <c r="U21" i="8"/>
  <c r="S21" i="8"/>
  <c r="R21" i="8"/>
  <c r="P21" i="8"/>
  <c r="O21" i="8"/>
  <c r="N21" i="8"/>
  <c r="AO20" i="8"/>
  <c r="AP20" i="8" s="1"/>
  <c r="AL20" i="8"/>
  <c r="AM20" i="8" s="1"/>
  <c r="AJ20" i="8"/>
  <c r="AG20" i="8"/>
  <c r="AE20" i="8"/>
  <c r="AD20" i="8"/>
  <c r="AC20" i="8"/>
  <c r="AB20" i="8"/>
  <c r="AA20" i="8"/>
  <c r="Z20" i="8"/>
  <c r="Y20" i="8"/>
  <c r="X20" i="8"/>
  <c r="V20" i="8"/>
  <c r="U20" i="8"/>
  <c r="S20" i="8"/>
  <c r="R20" i="8"/>
  <c r="P20" i="8"/>
  <c r="O20" i="8"/>
  <c r="N20" i="8"/>
  <c r="AO19" i="8"/>
  <c r="AP19" i="8" s="1"/>
  <c r="AL19" i="8"/>
  <c r="AM19" i="8" s="1"/>
  <c r="AJ19" i="8"/>
  <c r="AG19" i="8"/>
  <c r="AE19" i="8"/>
  <c r="AD19" i="8"/>
  <c r="AC19" i="8"/>
  <c r="AB19" i="8"/>
  <c r="AA19" i="8"/>
  <c r="Z19" i="8"/>
  <c r="Y19" i="8"/>
  <c r="X19" i="8"/>
  <c r="W19" i="8"/>
  <c r="U19" i="8"/>
  <c r="S19" i="8"/>
  <c r="R19" i="8"/>
  <c r="P19" i="8"/>
  <c r="O19" i="8"/>
  <c r="N19" i="8"/>
  <c r="AO18" i="8"/>
  <c r="AP18" i="8" s="1"/>
  <c r="AL18" i="8"/>
  <c r="AM18" i="8" s="1"/>
  <c r="AJ18" i="8"/>
  <c r="AG18" i="8"/>
  <c r="AG55" i="8" s="1"/>
  <c r="AE18" i="8"/>
  <c r="AD18" i="8"/>
  <c r="AC18" i="8"/>
  <c r="AB18" i="8"/>
  <c r="AA18" i="8"/>
  <c r="Z18" i="8"/>
  <c r="Y18" i="8"/>
  <c r="X18" i="8"/>
  <c r="W18" i="8"/>
  <c r="U18" i="8"/>
  <c r="S18" i="8"/>
  <c r="R18" i="8"/>
  <c r="Q54" i="8"/>
  <c r="P18" i="8"/>
  <c r="O18" i="8"/>
  <c r="N18" i="8"/>
  <c r="E8" i="8"/>
  <c r="L3" i="8"/>
  <c r="J3" i="8"/>
  <c r="J2" i="8"/>
  <c r="J63" i="15" l="1"/>
  <c r="N54" i="8"/>
  <c r="E70" i="8"/>
  <c r="E74" i="8" s="1"/>
  <c r="E72" i="8"/>
  <c r="F72" i="8"/>
  <c r="D18" i="19"/>
  <c r="D29" i="19" s="1"/>
  <c r="AG54" i="8"/>
  <c r="D70" i="8"/>
  <c r="D74" i="8" s="1"/>
  <c r="G72" i="8"/>
  <c r="H72" i="8"/>
  <c r="F70" i="8"/>
  <c r="F74" i="8" s="1"/>
  <c r="G70" i="8"/>
  <c r="G74" i="8" s="1"/>
  <c r="H70" i="8"/>
  <c r="H74" i="8" s="1"/>
  <c r="D72" i="8"/>
  <c r="T45" i="8"/>
  <c r="T27" i="8"/>
  <c r="T28" i="8"/>
  <c r="T35" i="8"/>
  <c r="T44" i="8"/>
  <c r="T43" i="8"/>
  <c r="O54" i="8"/>
  <c r="T25" i="8"/>
  <c r="AF25" i="8" s="1"/>
  <c r="W25" i="8" s="1"/>
  <c r="T26" i="8"/>
  <c r="T41" i="8"/>
  <c r="T33" i="8"/>
  <c r="T34" i="8"/>
  <c r="T40" i="8"/>
  <c r="T50" i="8"/>
  <c r="T49" i="8"/>
  <c r="AM54" i="8"/>
  <c r="T29" i="8"/>
  <c r="T48" i="8"/>
  <c r="T24" i="8"/>
  <c r="AA54" i="8"/>
  <c r="P54" i="8"/>
  <c r="P55" i="8" s="1"/>
  <c r="AF24" i="8"/>
  <c r="Y24" i="8" s="1"/>
  <c r="Y54" i="8" s="1"/>
  <c r="AD54" i="8"/>
  <c r="AD55" i="8" s="1"/>
  <c r="T22" i="8"/>
  <c r="AF22" i="8" s="1"/>
  <c r="V22" i="8" s="1"/>
  <c r="T21" i="8"/>
  <c r="AF21" i="8" s="1"/>
  <c r="V21" i="8" s="1"/>
  <c r="U54" i="8"/>
  <c r="U55" i="8" s="1"/>
  <c r="AB54" i="8"/>
  <c r="AB55" i="8" s="1"/>
  <c r="Z54" i="8"/>
  <c r="Z55" i="8" s="1"/>
  <c r="S54" i="8"/>
  <c r="S55" i="8" s="1"/>
  <c r="T18" i="8"/>
  <c r="AF18" i="8" s="1"/>
  <c r="V18" i="8" s="1"/>
  <c r="T23" i="8"/>
  <c r="AF23" i="8" s="1"/>
  <c r="W23" i="8" s="1"/>
  <c r="X54" i="8"/>
  <c r="X55" i="8" s="1"/>
  <c r="T20" i="8"/>
  <c r="AF20" i="8" s="1"/>
  <c r="W20" i="8" s="1"/>
  <c r="AC54" i="8"/>
  <c r="AC55" i="8" s="1"/>
  <c r="R54" i="8"/>
  <c r="T19" i="8"/>
  <c r="AF19" i="8" s="1"/>
  <c r="V19" i="8" s="1"/>
  <c r="AP54" i="8"/>
  <c r="AN54" i="8" s="1"/>
  <c r="N55" i="8"/>
  <c r="O55" i="8"/>
  <c r="E63" i="8" s="1"/>
  <c r="Q55" i="8"/>
  <c r="G63" i="8" s="1"/>
  <c r="AI56" i="8"/>
  <c r="AI54" i="8" s="1"/>
  <c r="R18" i="19" s="1"/>
  <c r="R29" i="19" s="1"/>
  <c r="D63" i="8" l="1"/>
  <c r="H54" i="8"/>
  <c r="F18" i="19" s="1"/>
  <c r="F29" i="19" s="1"/>
  <c r="F30" i="19" s="1"/>
  <c r="I63" i="8"/>
  <c r="M54" i="8"/>
  <c r="K18" i="19" s="1"/>
  <c r="K29" i="19" s="1"/>
  <c r="F63" i="8"/>
  <c r="J54" i="8"/>
  <c r="H18" i="19" s="1"/>
  <c r="H29" i="19" s="1"/>
  <c r="H30" i="19" s="1"/>
  <c r="AA56" i="8"/>
  <c r="E73" i="8" s="1"/>
  <c r="M63" i="8"/>
  <c r="K63" i="8"/>
  <c r="AA55" i="8"/>
  <c r="AK54" i="8"/>
  <c r="AG63" i="8"/>
  <c r="AB56" i="8"/>
  <c r="F73" i="8" s="1"/>
  <c r="AH55" i="8"/>
  <c r="AH54" i="8" s="1"/>
  <c r="AD56" i="8"/>
  <c r="H73" i="8" s="1"/>
  <c r="U56" i="8"/>
  <c r="D71" i="8" s="1"/>
  <c r="D75" i="8" s="1"/>
  <c r="X56" i="8"/>
  <c r="G71" i="8" s="1"/>
  <c r="G75" i="8" s="1"/>
  <c r="AC56" i="8"/>
  <c r="G73" i="8" s="1"/>
  <c r="Z56" i="8"/>
  <c r="D73" i="8" s="1"/>
  <c r="W54" i="8"/>
  <c r="W55" i="8" s="1"/>
  <c r="R55" i="8"/>
  <c r="T54" i="8"/>
  <c r="V54" i="8"/>
  <c r="Y55" i="8"/>
  <c r="Y56" i="8"/>
  <c r="H71" i="8" s="1"/>
  <c r="H75" i="8" s="1"/>
  <c r="T56" i="8"/>
  <c r="T57" i="8" s="1"/>
  <c r="H63" i="8" l="1"/>
  <c r="L54" i="8"/>
  <c r="J18" i="19" s="1"/>
  <c r="J29" i="19" s="1"/>
  <c r="J30" i="19" s="1"/>
  <c r="AF63" i="8"/>
  <c r="AE63" i="8"/>
  <c r="L63" i="8"/>
  <c r="T18" i="19"/>
  <c r="U18" i="19" s="1"/>
  <c r="U29" i="19" s="1"/>
  <c r="W56" i="8"/>
  <c r="F71" i="8" s="1"/>
  <c r="F75" i="8" s="1"/>
  <c r="V55" i="8"/>
  <c r="V56" i="8"/>
  <c r="E71" i="8" s="1"/>
  <c r="E75" i="8" s="1"/>
  <c r="T55" i="8"/>
  <c r="AF54" i="8" s="1"/>
  <c r="M18" i="19" s="1"/>
  <c r="M29" i="19" s="1"/>
  <c r="J63" i="8" l="1"/>
  <c r="K63" i="13" l="1"/>
  <c r="L63" i="13" l="1"/>
  <c r="E29"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School</author>
  </authors>
  <commentList>
    <comment ref="G3" authorId="0" shapeId="0" xr:uid="{1521D6DB-B472-4BAE-81E5-5EF5527F2590}">
      <text>
        <r>
          <rPr>
            <sz val="10"/>
            <color indexed="81"/>
            <rFont val="Tahoma"/>
            <family val="2"/>
          </rPr>
          <t>De indicatoren:
1.1  De resultaten van de leerlingen aan het eind van de basisschool liggen ten minste op het niveau dat op grond van de kenmerken van de leerlingenpopulatie mag worden verwacht.
1.1.1 De taalresultaten van de leerlingen aan het eind van de basisschool liggen ten minste op het niveau dat op grond van kenmerken van de leerlingenpopulatie mag worden verwacht.
1.1.2  De rekenresultaten van de leerlingen aan het eind van de basisschool liggen ten minste op het niveau dat op grond van kenmerken van de leerlingenpopulatie mag worden verwacht.
1.2  De resultaten van de leerlingen voor Nederlandse taal en voor rekenen en wiskunde tijdens de schoolperiode liggen ten minste op het niveau dat op grond van de kenmerken van de leerlingenpopulatie mag worden verwacht.
1.3  De leerlingen doorlopen in beginsel de school binnen de verwachte periode van 8 jaar.
1.4  Leerlingen met specifieke onderwijsbehoeften ontwikkelen zich naar hun mogelijkheden.
1.5  De sociale competenties van de leerlingen liggen op een niveau dat mag worden verwacht.
1.6  De adviezen van de leerlingen voor het vervolgonderwijs zijn in overeenstemming met de verwachtingen op grond van de kenmerken van de leerlingenpopulatie.
1.7  De leerlingen functioneren naar verwachting in het vervolgonderwijs.</t>
        </r>
        <r>
          <rPr>
            <sz val="8"/>
            <color indexed="81"/>
            <rFont val="Tahoma"/>
          </rPr>
          <t xml:space="preserve">
</t>
        </r>
      </text>
    </comment>
    <comment ref="AG10" authorId="0" shapeId="0" xr:uid="{B5C3DDCF-66C4-4173-A4EA-B6FC94F4DA0D}">
      <text>
        <r>
          <rPr>
            <sz val="10"/>
            <color indexed="81"/>
            <rFont val="Arial"/>
            <family val="2"/>
          </rPr>
          <t xml:space="preserve">Gegevens verschijnen automatisch, u hoeft hier niets in te vullen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School</author>
  </authors>
  <commentList>
    <comment ref="G3" authorId="0" shapeId="0" xr:uid="{EEED72EA-98B2-491F-BF0E-9BB6886D1EE2}">
      <text>
        <r>
          <rPr>
            <sz val="10"/>
            <color indexed="81"/>
            <rFont val="Tahoma"/>
            <family val="2"/>
          </rPr>
          <t>De indicatoren:
1.1  De resultaten van de leerlingen aan het eind van de basisschool liggen ten minste op het niveau dat op grond van de kenmerken van de leerlingenpopulatie mag worden verwacht.
1.1.1 De taalresultaten van de leerlingen aan het eind van de basisschool liggen ten minste op het niveau dat op grond van kenmerken van de leerlingenpopulatie mag worden verwacht.
1.1.2  De rekenresultaten van de leerlingen aan het eind van de basisschool liggen ten minste op het niveau dat op grond van kenmerken van de leerlingenpopulatie mag worden verwacht.
1.2  De resultaten van de leerlingen voor Nederlandse taal en voor rekenen en wiskunde tijdens de schoolperiode liggen ten minste op het niveau dat op grond van de kenmerken van de leerlingenpopulatie mag worden verwacht.
1.3  De leerlingen doorlopen in beginsel de school binnen de verwachte periode van 8 jaar.
1.4  Leerlingen met specifieke onderwijsbehoeften ontwikkelen zich naar hun mogelijkheden.
1.5  De sociale competenties van de leerlingen liggen op een niveau dat mag worden verwacht.
1.6  De adviezen van de leerlingen voor het vervolgonderwijs zijn in overeenstemming met de verwachtingen op grond van de kenmerken van de leerlingenpopulatie.
1.7  De leerlingen functioneren naar verwachting in het vervolgonderwijs.</t>
        </r>
        <r>
          <rPr>
            <sz val="8"/>
            <color indexed="81"/>
            <rFont val="Tahoma"/>
          </rPr>
          <t xml:space="preserve">
</t>
        </r>
      </text>
    </comment>
    <comment ref="AG10" authorId="0" shapeId="0" xr:uid="{20BEBBB8-3E41-4A1B-8546-E8279BABE9CA}">
      <text>
        <r>
          <rPr>
            <sz val="10"/>
            <color indexed="81"/>
            <rFont val="Arial"/>
            <family val="2"/>
          </rPr>
          <t xml:space="preserve">Gegevens verschijnen automatisch, u hoeft hier niets in te vullen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School</author>
  </authors>
  <commentList>
    <comment ref="G3" authorId="0" shapeId="0" xr:uid="{8AD90E8E-5BCC-4701-9ED1-B5F7000FBA13}">
      <text>
        <r>
          <rPr>
            <sz val="10"/>
            <color indexed="81"/>
            <rFont val="Tahoma"/>
            <family val="2"/>
          </rPr>
          <t>De indicatoren:
1.1  De resultaten van de leerlingen aan het eind van de basisschool liggen ten minste op het niveau dat op grond van de kenmerken van de leerlingenpopulatie mag worden verwacht.
1.1.1 De taalresultaten van de leerlingen aan het eind van de basisschool liggen ten minste op het niveau dat op grond van kenmerken van de leerlingenpopulatie mag worden verwacht.
1.1.2  De rekenresultaten van de leerlingen aan het eind van de basisschool liggen ten minste op het niveau dat op grond van kenmerken van de leerlingenpopulatie mag worden verwacht.
1.2  De resultaten van de leerlingen voor Nederlandse taal en voor rekenen en wiskunde tijdens de schoolperiode liggen ten minste op het niveau dat op grond van de kenmerken van de leerlingenpopulatie mag worden verwacht.
1.3  De leerlingen doorlopen in beginsel de school binnen de verwachte periode van 8 jaar.
1.4  Leerlingen met specifieke onderwijsbehoeften ontwikkelen zich naar hun mogelijkheden.
1.5  De sociale competenties van de leerlingen liggen op een niveau dat mag worden verwacht.
1.6  De adviezen van de leerlingen voor het vervolgonderwijs zijn in overeenstemming met de verwachtingen op grond van de kenmerken van de leerlingenpopulatie.
1.7  De leerlingen functioneren naar verwachting in het vervolgonderwijs.</t>
        </r>
        <r>
          <rPr>
            <sz val="8"/>
            <color indexed="81"/>
            <rFont val="Tahoma"/>
          </rPr>
          <t xml:space="preserve">
</t>
        </r>
      </text>
    </comment>
    <comment ref="AG10" authorId="0" shapeId="0" xr:uid="{255AC62F-DDC7-47D2-A87D-2A4728C8EFDC}">
      <text>
        <r>
          <rPr>
            <sz val="10"/>
            <color indexed="81"/>
            <rFont val="Arial"/>
            <family val="2"/>
          </rPr>
          <t xml:space="preserve">Gegevens verschijnen automatisch, u hoeft hier niets in te vullen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School</author>
  </authors>
  <commentList>
    <comment ref="G3" authorId="0" shapeId="0" xr:uid="{7D2549DC-0061-4245-AA50-619368BA139C}">
      <text>
        <r>
          <rPr>
            <sz val="10"/>
            <color indexed="81"/>
            <rFont val="Tahoma"/>
            <family val="2"/>
          </rPr>
          <t>De indicatoren:
1.1  De resultaten van de leerlingen aan het eind van de basisschool liggen ten minste op het niveau dat op grond van de kenmerken van de leerlingenpopulatie mag worden verwacht.
1.1.1 De taalresultaten van de leerlingen aan het eind van de basisschool liggen ten minste op het niveau dat op grond van kenmerken van de leerlingenpopulatie mag worden verwacht.
1.1.2  De rekenresultaten van de leerlingen aan het eind van de basisschool liggen ten minste op het niveau dat op grond van kenmerken van de leerlingenpopulatie mag worden verwacht.
1.2  De resultaten van de leerlingen voor Nederlandse taal en voor rekenen en wiskunde tijdens de schoolperiode liggen ten minste op het niveau dat op grond van de kenmerken van de leerlingenpopulatie mag worden verwacht.
1.3  De leerlingen doorlopen in beginsel de school binnen de verwachte periode van 8 jaar.
1.4  Leerlingen met specifieke onderwijsbehoeften ontwikkelen zich naar hun mogelijkheden.
1.5  De sociale competenties van de leerlingen liggen op een niveau dat mag worden verwacht.
1.6  De adviezen van de leerlingen voor het vervolgonderwijs zijn in overeenstemming met de verwachtingen op grond van de kenmerken van de leerlingenpopulatie.
1.7  De leerlingen functioneren naar verwachting in het vervolgonderwijs.</t>
        </r>
        <r>
          <rPr>
            <sz val="8"/>
            <color indexed="81"/>
            <rFont val="Tahoma"/>
          </rPr>
          <t xml:space="preserve">
</t>
        </r>
      </text>
    </comment>
    <comment ref="AG10" authorId="0" shapeId="0" xr:uid="{C7CFF743-88E6-4ED3-A07F-EC5922801BEE}">
      <text>
        <r>
          <rPr>
            <sz val="10"/>
            <color indexed="81"/>
            <rFont val="Arial"/>
            <family val="2"/>
          </rPr>
          <t xml:space="preserve">Gegevens verschijnen automatisch, u hoeft hier niets in te vullen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School</author>
  </authors>
  <commentList>
    <comment ref="G3" authorId="0" shapeId="0" xr:uid="{1AF4F7A5-421C-4539-87A4-9BD5F2D18DB5}">
      <text>
        <r>
          <rPr>
            <sz val="10"/>
            <color indexed="81"/>
            <rFont val="Tahoma"/>
            <family val="2"/>
          </rPr>
          <t>De indicatoren:
1.1  De resultaten van de leerlingen aan het eind van de basisschool liggen ten minste op het niveau dat op grond van de kenmerken van de leerlingenpopulatie mag worden verwacht.
1.1.1 De taalresultaten van de leerlingen aan het eind van de basisschool liggen ten minste op het niveau dat op grond van kenmerken van de leerlingenpopulatie mag worden verwacht.
1.1.2  De rekenresultaten van de leerlingen aan het eind van de basisschool liggen ten minste op het niveau dat op grond van kenmerken van de leerlingenpopulatie mag worden verwacht.
1.2  De resultaten van de leerlingen voor Nederlandse taal en voor rekenen en wiskunde tijdens de schoolperiode liggen ten minste op het niveau dat op grond van de kenmerken van de leerlingenpopulatie mag worden verwacht.
1.3  De leerlingen doorlopen in beginsel de school binnen de verwachte periode van 8 jaar.
1.4  Leerlingen met specifieke onderwijsbehoeften ontwikkelen zich naar hun mogelijkheden.
1.5  De sociale competenties van de leerlingen liggen op een niveau dat mag worden verwacht.
1.6  De adviezen van de leerlingen voor het vervolgonderwijs zijn in overeenstemming met de verwachtingen op grond van de kenmerken van de leerlingenpopulatie.
1.7  De leerlingen functioneren naar verwachting in het vervolgonderwijs.</t>
        </r>
        <r>
          <rPr>
            <sz val="8"/>
            <color indexed="81"/>
            <rFont val="Tahoma"/>
          </rPr>
          <t xml:space="preserve">
</t>
        </r>
      </text>
    </comment>
    <comment ref="AG10" authorId="0" shapeId="0" xr:uid="{7A04AB49-EC49-4A5A-855C-524E3E46DFFB}">
      <text>
        <r>
          <rPr>
            <sz val="10"/>
            <color indexed="81"/>
            <rFont val="Arial"/>
            <family val="2"/>
          </rPr>
          <t xml:space="preserve">Gegevens verschijnen automatisch, u hoeft hier niets in te vullen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School</author>
  </authors>
  <commentList>
    <comment ref="G3" authorId="0" shapeId="0" xr:uid="{B099B91C-D9FB-47BC-A483-38EEFCEA0E05}">
      <text>
        <r>
          <rPr>
            <sz val="10"/>
            <color indexed="81"/>
            <rFont val="Tahoma"/>
            <family val="2"/>
          </rPr>
          <t>De indicatoren:
1.1  De resultaten van de leerlingen aan het eind van de basisschool liggen ten minste op het niveau dat op grond van de kenmerken van de leerlingenpopulatie mag worden verwacht.
1.1.1 De taalresultaten van de leerlingen aan het eind van de basisschool liggen ten minste op het niveau dat op grond van kenmerken van de leerlingenpopulatie mag worden verwacht.
1.1.2  De rekenresultaten van de leerlingen aan het eind van de basisschool liggen ten minste op het niveau dat op grond van kenmerken van de leerlingenpopulatie mag worden verwacht.
1.2  De resultaten van de leerlingen voor Nederlandse taal en voor rekenen en wiskunde tijdens de schoolperiode liggen ten minste op het niveau dat op grond van de kenmerken van de leerlingenpopulatie mag worden verwacht.
1.3  De leerlingen doorlopen in beginsel de school binnen de verwachte periode van 8 jaar.
1.4  Leerlingen met specifieke onderwijsbehoeften ontwikkelen zich naar hun mogelijkheden.
1.5  De sociale competenties van de leerlingen liggen op een niveau dat mag worden verwacht.
1.6  De adviezen van de leerlingen voor het vervolgonderwijs zijn in overeenstemming met de verwachtingen op grond van de kenmerken van de leerlingenpopulatie.
1.7  De leerlingen functioneren naar verwachting in het vervolgonderwijs.</t>
        </r>
        <r>
          <rPr>
            <sz val="8"/>
            <color indexed="81"/>
            <rFont val="Tahoma"/>
          </rPr>
          <t xml:space="preserve">
</t>
        </r>
      </text>
    </comment>
    <comment ref="AG10" authorId="0" shapeId="0" xr:uid="{C221E13D-AB8D-425D-AAB9-07859D3D4BE8}">
      <text>
        <r>
          <rPr>
            <sz val="10"/>
            <color indexed="81"/>
            <rFont val="Arial"/>
            <family val="2"/>
          </rPr>
          <t xml:space="preserve">Gegevens verschijnen automatisch, u hoeft hier niets in te vullen
</t>
        </r>
      </text>
    </comment>
  </commentList>
</comments>
</file>

<file path=xl/sharedStrings.xml><?xml version="1.0" encoding="utf-8"?>
<sst xmlns="http://schemas.openxmlformats.org/spreadsheetml/2006/main" count="1099" uniqueCount="135">
  <si>
    <t>GROEP</t>
  </si>
  <si>
    <t>ga met de muis over dit vak</t>
  </si>
  <si>
    <t>de indicatoren</t>
  </si>
  <si>
    <t>spellen</t>
  </si>
  <si>
    <t>technisch lezen</t>
  </si>
  <si>
    <t>begrijpend lezen</t>
  </si>
  <si>
    <t>hoofdrekenen</t>
  </si>
  <si>
    <t>rekenen &amp; wiskunde</t>
  </si>
  <si>
    <t>realisatie</t>
  </si>
  <si>
    <t>totaal</t>
  </si>
  <si>
    <t>doublure</t>
  </si>
  <si>
    <t>cijfer</t>
  </si>
  <si>
    <t>v&gt;=t</t>
  </si>
  <si>
    <t>lezen</t>
  </si>
  <si>
    <t xml:space="preserve"> lezen</t>
  </si>
  <si>
    <t>rekenen</t>
  </si>
  <si>
    <t>wiskunde</t>
  </si>
  <si>
    <t>A</t>
  </si>
  <si>
    <t>B</t>
  </si>
  <si>
    <t>C</t>
  </si>
  <si>
    <t>D</t>
  </si>
  <si>
    <t>E</t>
  </si>
  <si>
    <t>ingevoerd</t>
  </si>
  <si>
    <t>VO</t>
  </si>
  <si>
    <t>na 3 jr.</t>
  </si>
  <si>
    <t>x</t>
  </si>
  <si>
    <t>specifieke onderwijsbehoefte</t>
  </si>
  <si>
    <t>plaatsing VO</t>
  </si>
  <si>
    <t>gr 3-8</t>
  </si>
  <si>
    <t>Ik gebruik Cito 1-2-3-4-5</t>
  </si>
  <si>
    <t>Ik gebruik Cito A-B-C-D-E</t>
  </si>
  <si>
    <t>(1.1.1)</t>
  </si>
  <si>
    <t>(1.1.2)</t>
  </si>
  <si>
    <t>TAAL</t>
  </si>
  <si>
    <t>REKENEN</t>
  </si>
  <si>
    <t>resultaten</t>
  </si>
  <si>
    <t>(1.1)</t>
  </si>
  <si>
    <t>niveau</t>
  </si>
  <si>
    <t>Aanleg-</t>
  </si>
  <si>
    <t>Spec.</t>
  </si>
  <si>
    <t>behoefte</t>
  </si>
  <si>
    <t>Doublure</t>
  </si>
  <si>
    <t>(1.3)</t>
  </si>
  <si>
    <t>(1.4)</t>
  </si>
  <si>
    <t>Sociaal</t>
  </si>
  <si>
    <t>competent</t>
  </si>
  <si>
    <t>(1.5)</t>
  </si>
  <si>
    <t>(1.6)</t>
  </si>
  <si>
    <t>(1.7)</t>
  </si>
  <si>
    <t>Indicator 1.1</t>
  </si>
  <si>
    <t>eindresultaat</t>
  </si>
  <si>
    <t>sociaal competent</t>
  </si>
  <si>
    <t xml:space="preserve">positie VO na 3 jr. </t>
  </si>
  <si>
    <t>potentie A-E</t>
  </si>
  <si>
    <t>realisatie A-E</t>
  </si>
  <si>
    <t>potentie 1-5</t>
  </si>
  <si>
    <t>realisatie 1-5</t>
  </si>
  <si>
    <t>Advies</t>
  </si>
  <si>
    <t>Technisch</t>
  </si>
  <si>
    <t>Begrijpend</t>
  </si>
  <si>
    <t>Spellen</t>
  </si>
  <si>
    <t>Hoofd</t>
  </si>
  <si>
    <t>Rekenen /</t>
  </si>
  <si>
    <t>Eind</t>
  </si>
  <si>
    <t>Plaatsing</t>
  </si>
  <si>
    <t>Positie VO</t>
  </si>
  <si>
    <t>Aanleg</t>
  </si>
  <si>
    <t>Resultaat</t>
  </si>
  <si>
    <t>Norm</t>
  </si>
  <si>
    <t>Naam leerling</t>
  </si>
  <si>
    <t>INFORMATIE</t>
  </si>
  <si>
    <t>DATUM</t>
  </si>
  <si>
    <r>
      <t xml:space="preserve">Is het vakje </t>
    </r>
    <r>
      <rPr>
        <b/>
        <sz val="12"/>
        <color indexed="50"/>
        <rFont val="Arial"/>
        <family val="2"/>
      </rPr>
      <t>groen</t>
    </r>
    <r>
      <rPr>
        <b/>
        <sz val="12"/>
        <color indexed="10"/>
        <rFont val="Arial"/>
        <family val="2"/>
      </rPr>
      <t xml:space="preserve"> gekleurd, vul dan de kolom in</t>
    </r>
  </si>
  <si>
    <t>S</t>
  </si>
  <si>
    <t>T</t>
  </si>
  <si>
    <t>H</t>
  </si>
  <si>
    <t>R</t>
  </si>
  <si>
    <t>P</t>
  </si>
  <si>
    <t>ja</t>
  </si>
  <si>
    <t>G</t>
  </si>
  <si>
    <t>I</t>
  </si>
  <si>
    <t>N</t>
  </si>
  <si>
    <t>tot.</t>
  </si>
  <si>
    <t>X</t>
  </si>
  <si>
    <t>Werkwoord</t>
  </si>
  <si>
    <t>werkw</t>
  </si>
  <si>
    <t>ww spellen</t>
  </si>
  <si>
    <t>havo</t>
  </si>
  <si>
    <t>vmbo-t</t>
  </si>
  <si>
    <t>vwo</t>
  </si>
  <si>
    <t>vmbo-k</t>
  </si>
  <si>
    <t>AANTAL</t>
  </si>
  <si>
    <t>leerlingen</t>
  </si>
  <si>
    <t>LEZEN</t>
  </si>
  <si>
    <t>TOTAAL OVERZICHT</t>
  </si>
  <si>
    <t>Noor</t>
  </si>
  <si>
    <t>Ria</t>
  </si>
  <si>
    <t>Katja</t>
  </si>
  <si>
    <t>Maria</t>
  </si>
  <si>
    <t>Ruben</t>
  </si>
  <si>
    <t>Bas</t>
  </si>
  <si>
    <t>Riëtte</t>
  </si>
  <si>
    <t>Manouk</t>
  </si>
  <si>
    <t>Guus</t>
  </si>
  <si>
    <t>Liedwien</t>
  </si>
  <si>
    <t>Iris</t>
  </si>
  <si>
    <t>Gerda</t>
  </si>
  <si>
    <t>Renske</t>
  </si>
  <si>
    <t>Marie</t>
  </si>
  <si>
    <t>Toosje</t>
  </si>
  <si>
    <t>Jan</t>
  </si>
  <si>
    <t>Jonne</t>
  </si>
  <si>
    <t>Veerle</t>
  </si>
  <si>
    <t>Anne</t>
  </si>
  <si>
    <t>Lodewijk</t>
  </si>
  <si>
    <t>TEVREDENHEIDSSCORE</t>
  </si>
  <si>
    <t>David</t>
  </si>
  <si>
    <t>Kees</t>
  </si>
  <si>
    <t>Amber</t>
  </si>
  <si>
    <t>Rik</t>
  </si>
  <si>
    <t>Harrie</t>
  </si>
  <si>
    <t>Machteld</t>
  </si>
  <si>
    <t>Theo</t>
  </si>
  <si>
    <t>Anouk</t>
  </si>
  <si>
    <t xml:space="preserve">Silvester </t>
  </si>
  <si>
    <t>Noa</t>
  </si>
  <si>
    <t>Patrick</t>
  </si>
  <si>
    <t>Paul</t>
  </si>
  <si>
    <t>Eduard</t>
  </si>
  <si>
    <t>Roos</t>
  </si>
  <si>
    <t>Esther</t>
  </si>
  <si>
    <t>Daan</t>
  </si>
  <si>
    <t>vmbo-b</t>
  </si>
  <si>
    <t>vmbo-g</t>
  </si>
  <si>
    <t xml:space="preserve">toe-
voe-
ging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</si>
</sst>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3]d/mmm/yy;@"/>
    <numFmt numFmtId="165" formatCode="0.0"/>
  </numFmts>
  <fonts count="26" x14ac:knownFonts="1">
    <font>
      <sz val="10"/>
      <name val="Arial"/>
    </font>
    <font>
      <sz val="10"/>
      <name val="Arial"/>
    </font>
    <font>
      <sz val="14"/>
      <name val="Comic Sans MS"/>
      <family val="4"/>
    </font>
    <font>
      <sz val="10"/>
      <color indexed="9"/>
      <name val="Arial"/>
    </font>
    <font>
      <b/>
      <sz val="10"/>
      <color indexed="10"/>
      <name val="Arial"/>
      <family val="2"/>
    </font>
    <font>
      <sz val="10"/>
      <color indexed="81"/>
      <name val="Tahoma"/>
      <family val="2"/>
    </font>
    <font>
      <sz val="8"/>
      <color indexed="81"/>
      <name val="Tahoma"/>
    </font>
    <font>
      <sz val="10"/>
      <color indexed="10"/>
      <name val="Arial"/>
      <family val="2"/>
    </font>
    <font>
      <b/>
      <sz val="10"/>
      <name val="Arial"/>
      <family val="2"/>
    </font>
    <font>
      <sz val="10"/>
      <name val="Arial"/>
      <family val="2"/>
    </font>
    <font>
      <sz val="10"/>
      <color indexed="81"/>
      <name val="Arial"/>
      <family val="2"/>
    </font>
    <font>
      <sz val="12"/>
      <name val="Arial"/>
    </font>
    <font>
      <b/>
      <sz val="12"/>
      <color indexed="10"/>
      <name val="Arial"/>
      <family val="2"/>
    </font>
    <font>
      <b/>
      <sz val="12"/>
      <color indexed="50"/>
      <name val="Arial"/>
      <family val="2"/>
    </font>
    <font>
      <b/>
      <sz val="12"/>
      <name val="Comic Sans MS"/>
      <family val="4"/>
    </font>
    <font>
      <sz val="8"/>
      <name val="Comic Sans MS"/>
      <family val="4"/>
    </font>
    <font>
      <sz val="7.5"/>
      <name val="Arial"/>
      <family val="2"/>
    </font>
    <font>
      <sz val="10"/>
      <color rgb="FF394443"/>
      <name val="Arial"/>
      <family val="2"/>
    </font>
    <font>
      <sz val="10"/>
      <color theme="1"/>
      <name val="Arial"/>
      <family val="2"/>
    </font>
    <font>
      <sz val="10"/>
      <color rgb="FFFF0000"/>
      <name val="Arial"/>
      <family val="2"/>
    </font>
    <font>
      <sz val="10"/>
      <color theme="0"/>
      <name val="Arial"/>
      <family val="2"/>
    </font>
    <font>
      <sz val="10"/>
      <color rgb="FF0A0D0C"/>
      <name val="Arial"/>
      <family val="2"/>
    </font>
    <font>
      <sz val="10"/>
      <color rgb="FF00B050"/>
      <name val="Arial"/>
      <family val="2"/>
    </font>
    <font>
      <b/>
      <sz val="12"/>
      <color rgb="FFFF0000"/>
      <name val="Arial"/>
      <family val="2"/>
    </font>
    <font>
      <sz val="10"/>
      <color rgb="FFCC00FF"/>
      <name val="Arial"/>
      <family val="2"/>
    </font>
    <font>
      <b/>
      <sz val="12"/>
      <color theme="0"/>
      <name val="Arial"/>
      <family val="2"/>
    </font>
  </fonts>
  <fills count="15">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31"/>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13"/>
        <bgColor indexed="64"/>
      </patternFill>
    </fill>
    <fill>
      <patternFill patternType="solid">
        <fgColor rgb="FFFFFFCC"/>
        <bgColor indexed="64"/>
      </patternFill>
    </fill>
    <fill>
      <patternFill patternType="solid">
        <fgColor rgb="FFCCFFCC"/>
        <bgColor indexed="64"/>
      </patternFill>
    </fill>
    <fill>
      <patternFill patternType="solid">
        <fgColor rgb="FFCCCCFF"/>
        <bgColor indexed="40"/>
      </patternFill>
    </fill>
    <fill>
      <patternFill patternType="solid">
        <fgColor indexed="31"/>
        <bgColor indexed="40"/>
      </patternFill>
    </fill>
    <fill>
      <patternFill patternType="solid">
        <fgColor theme="0"/>
        <bgColor indexed="64"/>
      </patternFill>
    </fill>
    <fill>
      <patternFill patternType="solid">
        <fgColor rgb="FFCC00FF"/>
        <bgColor indexed="64"/>
      </patternFill>
    </fill>
  </fills>
  <borders count="7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medium">
        <color indexed="64"/>
      </top>
      <bottom style="medium">
        <color indexed="64"/>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thick">
        <color indexed="64"/>
      </left>
      <right style="thick">
        <color indexed="64"/>
      </right>
      <top style="thick">
        <color indexed="64"/>
      </top>
      <bottom/>
      <diagonal/>
    </border>
    <border>
      <left style="thick">
        <color indexed="64"/>
      </left>
      <right style="thick">
        <color indexed="64"/>
      </right>
      <top style="thin">
        <color indexed="64"/>
      </top>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
      <left style="thick">
        <color indexed="64"/>
      </left>
      <right style="thick">
        <color indexed="64"/>
      </right>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diagonal/>
    </border>
    <border>
      <left style="thick">
        <color indexed="64"/>
      </left>
      <right style="thick">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n">
        <color indexed="64"/>
      </top>
      <bottom style="thick">
        <color indexed="64"/>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s>
  <cellStyleXfs count="1">
    <xf numFmtId="0" fontId="0" fillId="0" borderId="0"/>
  </cellStyleXfs>
  <cellXfs count="268">
    <xf numFmtId="0" fontId="0" fillId="0" borderId="0" xfId="0"/>
    <xf numFmtId="0" fontId="2" fillId="0" borderId="0" xfId="0" applyFont="1" applyAlignment="1">
      <alignment horizontal="left" vertical="center"/>
    </xf>
    <xf numFmtId="0" fontId="3"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0" fillId="0" borderId="0" xfId="0" applyAlignment="1">
      <alignment horizontal="right"/>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0" fillId="2" borderId="4" xfId="0" applyFill="1" applyBorder="1" applyAlignment="1" applyProtection="1">
      <alignment horizontal="center"/>
      <protection locked="0"/>
    </xf>
    <xf numFmtId="9" fontId="0" fillId="0" borderId="0" xfId="0" applyNumberFormat="1" applyAlignment="1">
      <alignment horizontal="center"/>
    </xf>
    <xf numFmtId="0" fontId="0" fillId="2" borderId="5" xfId="0" applyFill="1" applyBorder="1" applyAlignment="1" applyProtection="1">
      <alignment horizontal="center"/>
      <protection locked="0"/>
    </xf>
    <xf numFmtId="0" fontId="0" fillId="2" borderId="0" xfId="0" applyFill="1" applyAlignment="1" applyProtection="1">
      <alignment horizontal="center"/>
      <protection locked="0"/>
    </xf>
    <xf numFmtId="0" fontId="0" fillId="2" borderId="6" xfId="0" applyFill="1" applyBorder="1" applyAlignment="1" applyProtection="1">
      <alignment horizontal="center"/>
      <protection locked="0"/>
    </xf>
    <xf numFmtId="0" fontId="0" fillId="0" borderId="4" xfId="0" applyBorder="1" applyAlignment="1">
      <alignment horizontal="center"/>
    </xf>
    <xf numFmtId="0" fontId="0" fillId="0" borderId="2" xfId="0" applyBorder="1" applyAlignment="1">
      <alignment horizontal="center"/>
    </xf>
    <xf numFmtId="0" fontId="1" fillId="0" borderId="0" xfId="0" applyFont="1"/>
    <xf numFmtId="10" fontId="0" fillId="0" borderId="0" xfId="0" applyNumberFormat="1" applyAlignment="1">
      <alignment horizontal="center"/>
    </xf>
    <xf numFmtId="0" fontId="7" fillId="0" borderId="0" xfId="0" applyFont="1" applyAlignment="1">
      <alignment horizontal="left"/>
    </xf>
    <xf numFmtId="0" fontId="7" fillId="0" borderId="0" xfId="0" applyFont="1" applyAlignment="1">
      <alignment horizontal="center"/>
    </xf>
    <xf numFmtId="0" fontId="0" fillId="2" borderId="4" xfId="0" applyFill="1" applyBorder="1" applyAlignment="1" applyProtection="1">
      <alignment horizontal="left"/>
      <protection locked="0"/>
    </xf>
    <xf numFmtId="0" fontId="0" fillId="2" borderId="2" xfId="0" applyFill="1" applyBorder="1" applyAlignment="1" applyProtection="1">
      <alignment horizontal="center"/>
      <protection locked="0"/>
    </xf>
    <xf numFmtId="0" fontId="1" fillId="3" borderId="2" xfId="0" applyFont="1" applyFill="1" applyBorder="1" applyAlignment="1">
      <alignment horizontal="center" vertical="center"/>
    </xf>
    <xf numFmtId="0" fontId="0" fillId="3" borderId="8" xfId="0" applyFill="1" applyBorder="1" applyAlignment="1">
      <alignment horizontal="center" vertical="center"/>
    </xf>
    <xf numFmtId="0" fontId="1" fillId="3" borderId="0" xfId="0" applyFont="1" applyFill="1" applyAlignment="1">
      <alignment horizontal="center"/>
    </xf>
    <xf numFmtId="0" fontId="0" fillId="2" borderId="1" xfId="0" applyFill="1" applyBorder="1" applyAlignment="1" applyProtection="1">
      <alignment horizontal="center"/>
      <protection locked="0"/>
    </xf>
    <xf numFmtId="9" fontId="0" fillId="0" borderId="9" xfId="0" applyNumberFormat="1" applyBorder="1" applyAlignment="1">
      <alignment horizontal="center"/>
    </xf>
    <xf numFmtId="0" fontId="4" fillId="0" borderId="0" xfId="0" applyFont="1" applyAlignment="1">
      <alignment horizontal="center"/>
    </xf>
    <xf numFmtId="0" fontId="0" fillId="0" borderId="9" xfId="0" applyBorder="1" applyAlignment="1">
      <alignment horizontal="center"/>
    </xf>
    <xf numFmtId="0" fontId="1" fillId="3" borderId="8" xfId="0" applyFont="1" applyFill="1" applyBorder="1" applyAlignment="1">
      <alignment horizontal="center"/>
    </xf>
    <xf numFmtId="0" fontId="0" fillId="2" borderId="10" xfId="0"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1" xfId="0" applyFont="1"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2" borderId="13"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5" borderId="1" xfId="0" applyFill="1" applyBorder="1" applyAlignment="1">
      <alignment horizontal="center"/>
    </xf>
    <xf numFmtId="0" fontId="0" fillId="5" borderId="3" xfId="0" applyFill="1" applyBorder="1" applyAlignment="1">
      <alignment horizontal="center"/>
    </xf>
    <xf numFmtId="0" fontId="1" fillId="5" borderId="2" xfId="0" applyFont="1" applyFill="1" applyBorder="1" applyAlignment="1">
      <alignment horizontal="center"/>
    </xf>
    <xf numFmtId="0" fontId="0" fillId="5" borderId="1" xfId="0" applyFill="1" applyBorder="1" applyAlignment="1">
      <alignment horizontal="center" vertical="center"/>
    </xf>
    <xf numFmtId="0" fontId="0" fillId="5" borderId="3" xfId="0" applyFill="1" applyBorder="1" applyAlignment="1">
      <alignment horizontal="center" vertical="center"/>
    </xf>
    <xf numFmtId="0" fontId="1" fillId="5" borderId="2" xfId="0" applyFont="1" applyFill="1" applyBorder="1" applyAlignment="1">
      <alignment horizontal="center" vertical="center"/>
    </xf>
    <xf numFmtId="0" fontId="1" fillId="6" borderId="1" xfId="0" applyFont="1" applyFill="1" applyBorder="1" applyAlignment="1">
      <alignment horizontal="center"/>
    </xf>
    <xf numFmtId="0" fontId="1" fillId="6" borderId="15" xfId="0" applyFont="1" applyFill="1" applyBorder="1" applyAlignment="1">
      <alignment horizontal="center"/>
    </xf>
    <xf numFmtId="0" fontId="1" fillId="6" borderId="1" xfId="0" applyFont="1" applyFill="1" applyBorder="1" applyAlignment="1">
      <alignment horizontal="center" vertical="center"/>
    </xf>
    <xf numFmtId="0" fontId="1" fillId="6" borderId="3" xfId="0" applyFont="1" applyFill="1" applyBorder="1" applyAlignment="1">
      <alignment horizontal="center"/>
    </xf>
    <xf numFmtId="0" fontId="1" fillId="6" borderId="5" xfId="0" applyFont="1" applyFill="1" applyBorder="1" applyAlignment="1">
      <alignment horizontal="center"/>
    </xf>
    <xf numFmtId="0" fontId="1" fillId="6" borderId="3" xfId="0" applyFont="1" applyFill="1" applyBorder="1" applyAlignment="1">
      <alignment horizontal="center" vertical="center"/>
    </xf>
    <xf numFmtId="0" fontId="1" fillId="6" borderId="16" xfId="0" applyFont="1" applyFill="1" applyBorder="1" applyAlignment="1">
      <alignment horizontal="center"/>
    </xf>
    <xf numFmtId="0" fontId="1" fillId="6" borderId="2" xfId="0" applyFont="1" applyFill="1" applyBorder="1" applyAlignment="1">
      <alignment horizontal="center"/>
    </xf>
    <xf numFmtId="0" fontId="1" fillId="6" borderId="2" xfId="0" applyFont="1" applyFill="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0" borderId="17" xfId="0" applyBorder="1" applyAlignment="1">
      <alignment horizontal="center"/>
    </xf>
    <xf numFmtId="0" fontId="0" fillId="7" borderId="18" xfId="0" applyFill="1" applyBorder="1" applyAlignment="1" applyProtection="1">
      <alignment horizontal="center"/>
      <protection locked="0"/>
    </xf>
    <xf numFmtId="9" fontId="1" fillId="5" borderId="19" xfId="0" applyNumberFormat="1" applyFont="1" applyFill="1" applyBorder="1" applyAlignment="1">
      <alignment horizontal="center"/>
    </xf>
    <xf numFmtId="9" fontId="0" fillId="5" borderId="4" xfId="0" applyNumberFormat="1" applyFill="1" applyBorder="1" applyAlignment="1">
      <alignment horizontal="center"/>
    </xf>
    <xf numFmtId="0" fontId="0" fillId="5" borderId="2" xfId="0" applyFill="1" applyBorder="1" applyAlignment="1">
      <alignment horizontal="center"/>
    </xf>
    <xf numFmtId="9" fontId="0" fillId="5" borderId="2" xfId="0" applyNumberFormat="1" applyFill="1" applyBorder="1" applyAlignment="1">
      <alignment horizontal="center"/>
    </xf>
    <xf numFmtId="0" fontId="0" fillId="0" borderId="7" xfId="0" applyBorder="1" applyAlignment="1">
      <alignment horizontal="center"/>
    </xf>
    <xf numFmtId="0" fontId="0" fillId="5" borderId="1" xfId="0" applyFill="1" applyBorder="1"/>
    <xf numFmtId="0" fontId="0" fillId="5" borderId="3" xfId="0" applyFill="1" applyBorder="1"/>
    <xf numFmtId="0" fontId="1" fillId="5" borderId="2" xfId="0" applyFont="1" applyFill="1" applyBorder="1"/>
    <xf numFmtId="0" fontId="1" fillId="0" borderId="15" xfId="0" applyFont="1" applyBorder="1" applyAlignment="1">
      <alignment horizontal="center"/>
    </xf>
    <xf numFmtId="0" fontId="1" fillId="0" borderId="5" xfId="0" applyFont="1" applyBorder="1" applyAlignment="1">
      <alignment horizontal="center"/>
    </xf>
    <xf numFmtId="0" fontId="1" fillId="0" borderId="16"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9" fontId="0" fillId="0" borderId="23" xfId="0" applyNumberFormat="1" applyBorder="1" applyAlignment="1">
      <alignment horizontal="center"/>
    </xf>
    <xf numFmtId="0" fontId="0" fillId="3" borderId="24" xfId="0" applyFill="1" applyBorder="1" applyAlignment="1">
      <alignment horizontal="center" vertical="center"/>
    </xf>
    <xf numFmtId="0" fontId="0" fillId="3" borderId="6" xfId="0" applyFill="1" applyBorder="1" applyAlignment="1">
      <alignment horizontal="center" vertical="center"/>
    </xf>
    <xf numFmtId="0" fontId="1" fillId="3" borderId="25" xfId="0" applyFont="1" applyFill="1" applyBorder="1" applyAlignment="1">
      <alignment horizontal="center" vertical="center"/>
    </xf>
    <xf numFmtId="0" fontId="8" fillId="0" borderId="4" xfId="0" applyFont="1" applyBorder="1" applyAlignment="1" applyProtection="1">
      <alignment horizontal="center"/>
      <protection locked="0"/>
    </xf>
    <xf numFmtId="0" fontId="8" fillId="0" borderId="4" xfId="0" applyFont="1" applyBorder="1" applyAlignment="1">
      <alignment horizontal="center"/>
    </xf>
    <xf numFmtId="164" fontId="2" fillId="3" borderId="0" xfId="0" applyNumberFormat="1" applyFont="1" applyFill="1" applyAlignment="1" applyProtection="1">
      <alignment horizontal="center"/>
      <protection locked="0"/>
    </xf>
    <xf numFmtId="0" fontId="11" fillId="0" borderId="0" xfId="0" applyFont="1"/>
    <xf numFmtId="9" fontId="1" fillId="0" borderId="0" xfId="0" applyNumberFormat="1" applyFont="1" applyAlignment="1">
      <alignment horizontal="center"/>
    </xf>
    <xf numFmtId="0" fontId="14" fillId="4" borderId="26" xfId="0" applyFont="1" applyFill="1" applyBorder="1" applyAlignment="1" applyProtection="1">
      <alignment horizontal="center"/>
      <protection locked="0"/>
    </xf>
    <xf numFmtId="0" fontId="14" fillId="0" borderId="0" xfId="0" applyFont="1" applyAlignment="1">
      <alignment horizontal="left" vertical="center"/>
    </xf>
    <xf numFmtId="0" fontId="1" fillId="0" borderId="2" xfId="0" applyFont="1" applyBorder="1" applyAlignment="1">
      <alignment horizontal="center" vertical="center"/>
    </xf>
    <xf numFmtId="0" fontId="1" fillId="0" borderId="6" xfId="0" applyFont="1" applyBorder="1" applyAlignment="1">
      <alignment horizontal="center"/>
    </xf>
    <xf numFmtId="0" fontId="1" fillId="0" borderId="25" xfId="0" applyFont="1" applyBorder="1" applyAlignment="1">
      <alignment horizontal="center" vertical="center"/>
    </xf>
    <xf numFmtId="0" fontId="0" fillId="2" borderId="28" xfId="0" applyFill="1" applyBorder="1" applyAlignment="1">
      <alignment horizontal="center"/>
    </xf>
    <xf numFmtId="0" fontId="0" fillId="2" borderId="29" xfId="0" applyFill="1" applyBorder="1" applyAlignment="1">
      <alignment horizontal="center"/>
    </xf>
    <xf numFmtId="0" fontId="0" fillId="2" borderId="18" xfId="0" applyFill="1" applyBorder="1" applyAlignment="1">
      <alignment horizontal="center"/>
    </xf>
    <xf numFmtId="0" fontId="0" fillId="0" borderId="18" xfId="0" applyBorder="1" applyAlignment="1">
      <alignment horizontal="center"/>
    </xf>
    <xf numFmtId="0" fontId="0" fillId="2" borderId="30" xfId="0" applyFill="1" applyBorder="1" applyAlignment="1" applyProtection="1">
      <alignment horizontal="center"/>
      <protection locked="0"/>
    </xf>
    <xf numFmtId="0" fontId="1" fillId="0" borderId="4" xfId="0" applyFont="1" applyBorder="1"/>
    <xf numFmtId="0" fontId="1" fillId="0" borderId="4" xfId="0" applyFont="1" applyBorder="1" applyAlignment="1">
      <alignment horizontal="center"/>
    </xf>
    <xf numFmtId="0" fontId="1" fillId="0" borderId="4" xfId="0" applyFont="1" applyBorder="1" applyAlignment="1">
      <alignment horizontal="center" vertical="center"/>
    </xf>
    <xf numFmtId="0" fontId="1" fillId="0" borderId="0" xfId="0" applyFont="1" applyAlignment="1">
      <alignment horizontal="left"/>
    </xf>
    <xf numFmtId="0" fontId="9" fillId="2" borderId="2" xfId="0" applyFont="1" applyFill="1" applyBorder="1" applyAlignment="1" applyProtection="1">
      <alignment horizontal="center"/>
      <protection locked="0"/>
    </xf>
    <xf numFmtId="0" fontId="9" fillId="2" borderId="4" xfId="0" applyFont="1" applyFill="1" applyBorder="1" applyAlignment="1" applyProtection="1">
      <alignment horizontal="center"/>
      <protection locked="0"/>
    </xf>
    <xf numFmtId="0" fontId="9" fillId="2" borderId="5" xfId="0" applyFont="1" applyFill="1" applyBorder="1" applyAlignment="1" applyProtection="1">
      <alignment horizontal="center"/>
      <protection locked="0"/>
    </xf>
    <xf numFmtId="0" fontId="17" fillId="9" borderId="4" xfId="0" applyFont="1" applyFill="1" applyBorder="1" applyAlignment="1" applyProtection="1">
      <alignment horizontal="left" vertical="center" wrapText="1"/>
      <protection locked="0"/>
    </xf>
    <xf numFmtId="0" fontId="9" fillId="6" borderId="1" xfId="0" applyFont="1" applyFill="1" applyBorder="1" applyAlignment="1">
      <alignment horizontal="center" vertical="center"/>
    </xf>
    <xf numFmtId="0" fontId="9" fillId="6" borderId="3" xfId="0" applyFont="1" applyFill="1" applyBorder="1" applyAlignment="1">
      <alignment horizontal="center" vertical="center"/>
    </xf>
    <xf numFmtId="0" fontId="9" fillId="0" borderId="0" xfId="0" applyFont="1" applyAlignment="1">
      <alignment horizontal="center"/>
    </xf>
    <xf numFmtId="0" fontId="1" fillId="0" borderId="33" xfId="0" applyFont="1" applyBorder="1" applyAlignment="1">
      <alignment horizontal="center" vertical="center"/>
    </xf>
    <xf numFmtId="9" fontId="1" fillId="0" borderId="34" xfId="0" applyNumberFormat="1" applyFont="1" applyBorder="1" applyAlignment="1">
      <alignment horizontal="center"/>
    </xf>
    <xf numFmtId="9" fontId="1" fillId="0" borderId="35" xfId="0" applyNumberFormat="1" applyFont="1" applyBorder="1" applyAlignment="1">
      <alignment horizontal="center"/>
    </xf>
    <xf numFmtId="0" fontId="0" fillId="0" borderId="1" xfId="0" applyBorder="1" applyAlignment="1">
      <alignment horizont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9" fontId="1" fillId="0" borderId="36" xfId="0" applyNumberFormat="1" applyFont="1" applyBorder="1" applyAlignment="1">
      <alignment horizontal="center"/>
    </xf>
    <xf numFmtId="9" fontId="0" fillId="0" borderId="0" xfId="0" applyNumberFormat="1"/>
    <xf numFmtId="9" fontId="0" fillId="4" borderId="37" xfId="0" applyNumberFormat="1" applyFill="1" applyBorder="1" applyAlignment="1">
      <alignment horizontal="center"/>
    </xf>
    <xf numFmtId="9" fontId="0" fillId="4" borderId="38" xfId="0" applyNumberFormat="1" applyFill="1" applyBorder="1" applyAlignment="1">
      <alignment horizontal="center"/>
    </xf>
    <xf numFmtId="9" fontId="0" fillId="8" borderId="4" xfId="0" applyNumberFormat="1" applyFill="1" applyBorder="1" applyAlignment="1">
      <alignment horizontal="center"/>
    </xf>
    <xf numFmtId="164" fontId="14" fillId="0" borderId="0" xfId="0" applyNumberFormat="1" applyFont="1" applyAlignment="1" applyProtection="1">
      <alignment horizontal="center"/>
      <protection locked="0"/>
    </xf>
    <xf numFmtId="0" fontId="9" fillId="2" borderId="0" xfId="0" applyFont="1" applyFill="1" applyAlignment="1" applyProtection="1">
      <alignment horizontal="center"/>
      <protection locked="0"/>
    </xf>
    <xf numFmtId="0" fontId="9" fillId="2" borderId="6" xfId="0" applyFont="1" applyFill="1" applyBorder="1" applyAlignment="1" applyProtection="1">
      <alignment horizontal="center"/>
      <protection locked="0"/>
    </xf>
    <xf numFmtId="0" fontId="19" fillId="0" borderId="0" xfId="0" applyFont="1" applyAlignment="1">
      <alignment horizontal="center"/>
    </xf>
    <xf numFmtId="0" fontId="14" fillId="11" borderId="40" xfId="0" applyFont="1" applyFill="1" applyBorder="1" applyAlignment="1" applyProtection="1">
      <alignment horizontal="center"/>
      <protection locked="0"/>
    </xf>
    <xf numFmtId="0" fontId="20" fillId="0" borderId="0" xfId="0" applyFont="1" applyAlignment="1">
      <alignment horizontal="center"/>
    </xf>
    <xf numFmtId="0" fontId="17" fillId="9" borderId="4" xfId="0" applyFont="1" applyFill="1" applyBorder="1" applyAlignment="1" applyProtection="1">
      <alignment vertical="center" wrapText="1"/>
      <protection locked="0"/>
    </xf>
    <xf numFmtId="165" fontId="21" fillId="9" borderId="4" xfId="0" applyNumberFormat="1" applyFont="1" applyFill="1" applyBorder="1" applyAlignment="1" applyProtection="1">
      <alignment vertical="center" wrapText="1"/>
      <protection locked="0"/>
    </xf>
    <xf numFmtId="165" fontId="21" fillId="9" borderId="2" xfId="0" applyNumberFormat="1" applyFont="1" applyFill="1" applyBorder="1" applyAlignment="1" applyProtection="1">
      <alignment vertical="center" wrapText="1"/>
      <protection locked="0"/>
    </xf>
    <xf numFmtId="0" fontId="9" fillId="2" borderId="4" xfId="0" applyFont="1" applyFill="1" applyBorder="1" applyAlignment="1" applyProtection="1">
      <alignment horizontal="left"/>
      <protection locked="0"/>
    </xf>
    <xf numFmtId="0" fontId="22" fillId="0" borderId="0" xfId="0" applyFont="1" applyAlignment="1">
      <alignment horizontal="center"/>
    </xf>
    <xf numFmtId="0" fontId="22" fillId="0" borderId="0" xfId="0" applyFont="1"/>
    <xf numFmtId="9" fontId="0" fillId="2" borderId="4" xfId="0" applyNumberFormat="1" applyFill="1" applyBorder="1" applyAlignment="1" applyProtection="1">
      <alignment horizontal="center"/>
      <protection locked="0"/>
    </xf>
    <xf numFmtId="9" fontId="0" fillId="2" borderId="28" xfId="0" applyNumberFormat="1" applyFill="1" applyBorder="1" applyAlignment="1">
      <alignment horizontal="center"/>
    </xf>
    <xf numFmtId="0" fontId="1" fillId="10" borderId="1" xfId="0" applyFont="1" applyFill="1" applyBorder="1" applyAlignment="1">
      <alignment horizontal="center" vertical="center"/>
    </xf>
    <xf numFmtId="0" fontId="9" fillId="10" borderId="1" xfId="0" applyFont="1" applyFill="1" applyBorder="1" applyAlignment="1">
      <alignment horizontal="center" vertical="center"/>
    </xf>
    <xf numFmtId="0" fontId="1" fillId="10" borderId="3" xfId="0" applyFont="1" applyFill="1" applyBorder="1" applyAlignment="1">
      <alignment horizontal="center" vertical="center"/>
    </xf>
    <xf numFmtId="0" fontId="9" fillId="10" borderId="3" xfId="0" applyFont="1" applyFill="1" applyBorder="1" applyAlignment="1">
      <alignment horizontal="center" vertical="center"/>
    </xf>
    <xf numFmtId="0" fontId="1" fillId="10" borderId="2" xfId="0" applyFont="1" applyFill="1" applyBorder="1" applyAlignment="1">
      <alignment horizontal="center" vertical="center"/>
    </xf>
    <xf numFmtId="0" fontId="1" fillId="0" borderId="7" xfId="0" applyFont="1" applyBorder="1" applyAlignment="1">
      <alignment horizontal="center"/>
    </xf>
    <xf numFmtId="0" fontId="0" fillId="5" borderId="0" xfId="0" applyFill="1" applyAlignment="1">
      <alignment horizontal="center"/>
    </xf>
    <xf numFmtId="0" fontId="9" fillId="2" borderId="2" xfId="0" applyFont="1" applyFill="1" applyBorder="1" applyAlignment="1" applyProtection="1">
      <alignment horizontal="left"/>
      <protection locked="0"/>
    </xf>
    <xf numFmtId="0" fontId="1" fillId="0" borderId="19" xfId="0" applyFont="1" applyBorder="1" applyAlignment="1">
      <alignment horizontal="center"/>
    </xf>
    <xf numFmtId="0" fontId="0" fillId="0" borderId="42" xfId="0" applyBorder="1" applyAlignment="1">
      <alignment horizontal="center"/>
    </xf>
    <xf numFmtId="9" fontId="0" fillId="0" borderId="39" xfId="0" applyNumberFormat="1" applyBorder="1" applyAlignment="1">
      <alignment horizontal="center"/>
    </xf>
    <xf numFmtId="0" fontId="0" fillId="0" borderId="39" xfId="0" applyBorder="1" applyAlignment="1">
      <alignment horizontal="center"/>
    </xf>
    <xf numFmtId="0" fontId="18" fillId="0" borderId="0" xfId="0" applyFont="1" applyAlignment="1">
      <alignment horizontal="center"/>
    </xf>
    <xf numFmtId="0" fontId="14" fillId="12" borderId="40" xfId="0" applyFont="1" applyFill="1" applyBorder="1" applyAlignment="1" applyProtection="1">
      <alignment horizontal="center"/>
      <protection locked="0"/>
    </xf>
    <xf numFmtId="0" fontId="1" fillId="0" borderId="6" xfId="0" applyFont="1" applyBorder="1" applyAlignment="1">
      <alignment horizontal="center" vertical="center"/>
    </xf>
    <xf numFmtId="0" fontId="1" fillId="13" borderId="5" xfId="0" applyFont="1" applyFill="1" applyBorder="1" applyAlignment="1">
      <alignment horizontal="center"/>
    </xf>
    <xf numFmtId="0" fontId="9" fillId="13" borderId="0" xfId="0" applyFont="1" applyFill="1" applyAlignment="1" applyProtection="1">
      <alignment horizontal="center"/>
      <protection locked="0"/>
    </xf>
    <xf numFmtId="9" fontId="9" fillId="13" borderId="0" xfId="0" applyNumberFormat="1" applyFont="1" applyFill="1" applyAlignment="1" applyProtection="1">
      <alignment horizontal="center"/>
      <protection locked="0"/>
    </xf>
    <xf numFmtId="0" fontId="0" fillId="13" borderId="0" xfId="0" applyFill="1" applyAlignment="1" applyProtection="1">
      <alignment horizontal="center"/>
      <protection locked="0"/>
    </xf>
    <xf numFmtId="9" fontId="0" fillId="13" borderId="0" xfId="0" applyNumberFormat="1" applyFill="1" applyAlignment="1" applyProtection="1">
      <alignment horizontal="center"/>
      <protection locked="0"/>
    </xf>
    <xf numFmtId="0" fontId="12" fillId="0" borderId="27" xfId="0" applyFont="1" applyBorder="1"/>
    <xf numFmtId="0" fontId="0" fillId="5" borderId="25" xfId="0" applyFill="1" applyBorder="1" applyAlignment="1">
      <alignment horizontal="center" vertical="center"/>
    </xf>
    <xf numFmtId="0" fontId="0" fillId="0" borderId="2" xfId="0" applyBorder="1" applyAlignment="1">
      <alignment horizontal="center" vertical="center"/>
    </xf>
    <xf numFmtId="0" fontId="20" fillId="0" borderId="0" xfId="0" applyFont="1" applyAlignment="1">
      <alignment horizontal="center" vertical="center"/>
    </xf>
    <xf numFmtId="0" fontId="0" fillId="0" borderId="0" xfId="0" applyAlignment="1">
      <alignment horizontal="center" vertical="center"/>
    </xf>
    <xf numFmtId="0" fontId="0" fillId="2" borderId="45" xfId="0" applyFill="1" applyBorder="1" applyAlignment="1">
      <alignment horizontal="center"/>
    </xf>
    <xf numFmtId="0" fontId="0" fillId="2" borderId="46" xfId="0" applyFill="1" applyBorder="1" applyAlignment="1">
      <alignment horizontal="center"/>
    </xf>
    <xf numFmtId="0" fontId="0" fillId="0" borderId="47" xfId="0" applyBorder="1" applyAlignment="1">
      <alignment horizontal="center"/>
    </xf>
    <xf numFmtId="0" fontId="1" fillId="0" borderId="0" xfId="0" applyFont="1" applyAlignment="1">
      <alignment horizontal="center" vertical="center"/>
    </xf>
    <xf numFmtId="0" fontId="0" fillId="0" borderId="0" xfId="0" applyProtection="1">
      <protection locked="0"/>
    </xf>
    <xf numFmtId="0" fontId="0" fillId="3" borderId="0" xfId="0" applyFill="1" applyAlignment="1">
      <alignment horizontal="center" vertical="center"/>
    </xf>
    <xf numFmtId="0" fontId="1" fillId="3" borderId="0" xfId="0" applyFont="1" applyFill="1" applyAlignment="1">
      <alignment horizontal="center" vertical="center"/>
    </xf>
    <xf numFmtId="9" fontId="0" fillId="0" borderId="41" xfId="0" applyNumberFormat="1" applyBorder="1" applyAlignment="1">
      <alignment horizontal="center"/>
    </xf>
    <xf numFmtId="0" fontId="0" fillId="0" borderId="5" xfId="0" applyBorder="1" applyAlignment="1">
      <alignment horizontal="center"/>
    </xf>
    <xf numFmtId="9" fontId="1" fillId="0" borderId="6" xfId="0" applyNumberFormat="1" applyFont="1" applyBorder="1" applyAlignment="1">
      <alignment horizontal="center"/>
    </xf>
    <xf numFmtId="0" fontId="0" fillId="0" borderId="4" xfId="0" applyBorder="1" applyAlignment="1" applyProtection="1">
      <alignment horizontal="center"/>
      <protection locked="0"/>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9" fontId="1" fillId="0" borderId="52" xfId="0" applyNumberFormat="1" applyFont="1" applyBorder="1" applyAlignment="1">
      <alignment horizontal="center"/>
    </xf>
    <xf numFmtId="9" fontId="1" fillId="0" borderId="53" xfId="0" applyNumberFormat="1" applyFont="1" applyBorder="1" applyAlignment="1">
      <alignment horizontal="center"/>
    </xf>
    <xf numFmtId="9" fontId="1" fillId="0" borderId="54" xfId="0" applyNumberFormat="1" applyFont="1" applyBorder="1" applyAlignment="1">
      <alignment horizontal="center"/>
    </xf>
    <xf numFmtId="0" fontId="0" fillId="0" borderId="50" xfId="0" applyBorder="1" applyProtection="1">
      <protection locked="0"/>
    </xf>
    <xf numFmtId="9" fontId="18" fillId="0" borderId="50" xfId="0" applyNumberFormat="1" applyFont="1" applyBorder="1" applyAlignment="1">
      <alignment horizontal="center" vertical="center"/>
    </xf>
    <xf numFmtId="0" fontId="1" fillId="0" borderId="56" xfId="0" applyFont="1" applyBorder="1" applyAlignment="1">
      <alignment horizontal="center" vertical="center"/>
    </xf>
    <xf numFmtId="0" fontId="1" fillId="0" borderId="59" xfId="0" applyFont="1" applyBorder="1" applyAlignment="1">
      <alignment horizontal="center"/>
    </xf>
    <xf numFmtId="9" fontId="18" fillId="0" borderId="57" xfId="0" applyNumberFormat="1" applyFont="1" applyBorder="1" applyAlignment="1">
      <alignment horizontal="center" vertical="center"/>
    </xf>
    <xf numFmtId="9" fontId="18" fillId="0" borderId="50" xfId="0" applyNumberFormat="1" applyFont="1" applyBorder="1" applyAlignment="1">
      <alignment horizontal="center"/>
    </xf>
    <xf numFmtId="0" fontId="1" fillId="0" borderId="50" xfId="0" applyFont="1" applyBorder="1" applyAlignment="1">
      <alignment horizontal="center"/>
    </xf>
    <xf numFmtId="9" fontId="18" fillId="0" borderId="64" xfId="0" applyNumberFormat="1" applyFont="1" applyBorder="1" applyAlignment="1">
      <alignment horizontal="center" vertical="center"/>
    </xf>
    <xf numFmtId="9" fontId="18" fillId="0" borderId="0" xfId="0" applyNumberFormat="1" applyFont="1" applyAlignment="1">
      <alignment horizontal="center" vertical="center"/>
    </xf>
    <xf numFmtId="9" fontId="18" fillId="0" borderId="0" xfId="0" applyNumberFormat="1" applyFont="1" applyAlignment="1">
      <alignment horizontal="center"/>
    </xf>
    <xf numFmtId="0" fontId="9" fillId="2" borderId="4" xfId="0" applyFont="1" applyFill="1" applyBorder="1" applyAlignment="1">
      <alignment horizontal="center"/>
    </xf>
    <xf numFmtId="0" fontId="0" fillId="14" borderId="48" xfId="0" applyFill="1" applyBorder="1" applyAlignment="1">
      <alignment horizontal="center"/>
    </xf>
    <xf numFmtId="0" fontId="1" fillId="0" borderId="19" xfId="0" applyFont="1" applyBorder="1"/>
    <xf numFmtId="0" fontId="9" fillId="5" borderId="1" xfId="0" applyFont="1" applyFill="1" applyBorder="1" applyAlignment="1">
      <alignment horizontal="center" vertical="center"/>
    </xf>
    <xf numFmtId="0" fontId="4" fillId="0" borderId="0" xfId="0" applyFont="1" applyAlignment="1">
      <alignment horizontal="center" vertical="center"/>
    </xf>
    <xf numFmtId="0" fontId="0" fillId="2" borderId="4" xfId="0" applyFill="1" applyBorder="1" applyAlignment="1" applyProtection="1">
      <alignment horizontal="left" vertical="center"/>
      <protection locked="0"/>
    </xf>
    <xf numFmtId="0" fontId="2" fillId="0" borderId="0" xfId="0" applyFont="1" applyAlignment="1">
      <alignment horizontal="center" vertical="center"/>
    </xf>
    <xf numFmtId="0" fontId="7" fillId="0" borderId="0" xfId="0" applyFont="1" applyAlignment="1">
      <alignment horizontal="center" vertical="center"/>
    </xf>
    <xf numFmtId="0" fontId="17" fillId="9" borderId="4"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1" fillId="10" borderId="15" xfId="0" applyFont="1" applyFill="1" applyBorder="1" applyAlignment="1">
      <alignment horizontal="center" vertical="center"/>
    </xf>
    <xf numFmtId="0" fontId="9" fillId="5" borderId="3" xfId="0" applyFont="1" applyFill="1" applyBorder="1" applyAlignment="1">
      <alignment horizontal="center" vertical="center"/>
    </xf>
    <xf numFmtId="0" fontId="1" fillId="10" borderId="5" xfId="0" applyFont="1" applyFill="1" applyBorder="1" applyAlignment="1">
      <alignment horizontal="center" vertical="center"/>
    </xf>
    <xf numFmtId="0" fontId="1" fillId="10" borderId="16" xfId="0" applyFont="1" applyFill="1" applyBorder="1" applyAlignment="1">
      <alignment horizontal="center" vertical="center"/>
    </xf>
    <xf numFmtId="9" fontId="9" fillId="2" borderId="4" xfId="0" applyNumberFormat="1" applyFont="1" applyFill="1" applyBorder="1" applyAlignment="1">
      <alignment horizontal="center"/>
    </xf>
    <xf numFmtId="0" fontId="0" fillId="2" borderId="4" xfId="0" applyFill="1" applyBorder="1" applyAlignment="1">
      <alignment horizontal="center"/>
    </xf>
    <xf numFmtId="9" fontId="0" fillId="2" borderId="4" xfId="0" applyNumberFormat="1" applyFill="1" applyBorder="1" applyAlignment="1">
      <alignment horizontal="center"/>
    </xf>
    <xf numFmtId="0" fontId="0" fillId="2" borderId="2" xfId="0" applyFill="1" applyBorder="1" applyAlignment="1" applyProtection="1">
      <alignment horizontal="left" vertical="center"/>
      <protection locked="0"/>
    </xf>
    <xf numFmtId="164" fontId="14" fillId="2" borderId="26" xfId="0" applyNumberFormat="1" applyFont="1" applyFill="1" applyBorder="1" applyAlignment="1" applyProtection="1">
      <alignment horizontal="center"/>
      <protection locked="0"/>
    </xf>
    <xf numFmtId="164" fontId="14" fillId="2" borderId="27" xfId="0" applyNumberFormat="1" applyFont="1" applyFill="1" applyBorder="1" applyAlignment="1" applyProtection="1">
      <alignment horizontal="center"/>
      <protection locked="0"/>
    </xf>
    <xf numFmtId="0" fontId="9" fillId="0" borderId="19" xfId="0" applyFont="1" applyBorder="1" applyAlignment="1">
      <alignment horizontal="center"/>
    </xf>
    <xf numFmtId="0" fontId="9" fillId="0" borderId="17" xfId="0" applyFont="1" applyBorder="1" applyAlignment="1">
      <alignment horizontal="center"/>
    </xf>
    <xf numFmtId="0" fontId="9" fillId="0" borderId="7" xfId="0" applyFont="1" applyBorder="1" applyAlignment="1">
      <alignment horizontal="center"/>
    </xf>
    <xf numFmtId="0" fontId="0" fillId="0" borderId="4" xfId="0" applyBorder="1" applyAlignment="1">
      <alignment horizontal="center"/>
    </xf>
    <xf numFmtId="0" fontId="0" fillId="0" borderId="19" xfId="0" applyBorder="1" applyAlignment="1">
      <alignment horizontal="center"/>
    </xf>
    <xf numFmtId="0" fontId="16" fillId="6" borderId="17" xfId="0" applyFont="1" applyFill="1" applyBorder="1" applyAlignment="1">
      <alignment horizontal="center" vertical="center"/>
    </xf>
    <xf numFmtId="0" fontId="0" fillId="3" borderId="4" xfId="0" applyFill="1" applyBorder="1" applyAlignment="1">
      <alignment horizontal="center"/>
    </xf>
    <xf numFmtId="0" fontId="15" fillId="6" borderId="0" xfId="0" applyFont="1" applyFill="1" applyAlignment="1">
      <alignment horizontal="center" vertical="center"/>
    </xf>
    <xf numFmtId="0" fontId="8" fillId="6" borderId="0" xfId="0" applyFont="1" applyFill="1" applyAlignment="1">
      <alignment horizontal="center"/>
    </xf>
    <xf numFmtId="0" fontId="12" fillId="0" borderId="19" xfId="0" applyFont="1" applyBorder="1" applyAlignment="1">
      <alignment horizontal="center"/>
    </xf>
    <xf numFmtId="0" fontId="12" fillId="0" borderId="17" xfId="0" applyFont="1" applyBorder="1" applyAlignment="1">
      <alignment horizontal="center"/>
    </xf>
    <xf numFmtId="0" fontId="12" fillId="0" borderId="7" xfId="0" applyFont="1" applyBorder="1" applyAlignment="1">
      <alignment horizontal="center"/>
    </xf>
    <xf numFmtId="0" fontId="8" fillId="0" borderId="31" xfId="0" applyFont="1" applyBorder="1" applyAlignment="1">
      <alignment horizontal="left"/>
    </xf>
    <xf numFmtId="0" fontId="8" fillId="0" borderId="32" xfId="0" applyFont="1" applyBorder="1" applyAlignment="1">
      <alignment horizontal="left"/>
    </xf>
    <xf numFmtId="0" fontId="0" fillId="0" borderId="7" xfId="0" applyBorder="1" applyAlignment="1">
      <alignment horizontal="center"/>
    </xf>
    <xf numFmtId="0" fontId="9" fillId="0" borderId="4" xfId="0" applyFont="1" applyBorder="1" applyAlignment="1">
      <alignment horizontal="center"/>
    </xf>
    <xf numFmtId="0" fontId="16" fillId="6" borderId="19" xfId="0" applyFont="1" applyFill="1" applyBorder="1" applyAlignment="1">
      <alignment horizontal="center" vertical="center"/>
    </xf>
    <xf numFmtId="9" fontId="25" fillId="14" borderId="4" xfId="0" applyNumberFormat="1" applyFont="1" applyFill="1" applyBorder="1" applyAlignment="1" applyProtection="1">
      <alignment horizontal="center" vertical="center"/>
      <protection locked="0"/>
    </xf>
    <xf numFmtId="0" fontId="23" fillId="0" borderId="4"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18" fillId="0" borderId="0" xfId="0" applyFont="1" applyAlignment="1" applyProtection="1">
      <alignment horizontal="center"/>
      <protection locked="0"/>
    </xf>
    <xf numFmtId="0" fontId="0" fillId="3" borderId="65" xfId="0" applyFill="1" applyBorder="1" applyAlignment="1">
      <alignment horizontal="center" vertical="center"/>
    </xf>
    <xf numFmtId="0" fontId="0" fillId="3" borderId="19" xfId="0" applyFill="1" applyBorder="1" applyAlignment="1">
      <alignment horizontal="center" vertical="center"/>
    </xf>
    <xf numFmtId="0" fontId="0" fillId="3" borderId="60" xfId="0" applyFill="1" applyBorder="1" applyAlignment="1">
      <alignment horizontal="center" vertical="center"/>
    </xf>
    <xf numFmtId="0" fontId="3" fillId="0" borderId="50" xfId="0" applyFont="1" applyBorder="1" applyAlignment="1">
      <alignment horizontal="center"/>
    </xf>
    <xf numFmtId="9" fontId="0" fillId="0" borderId="0" xfId="0" applyNumberFormat="1" applyAlignment="1" applyProtection="1">
      <alignment horizontal="center"/>
      <protection locked="0"/>
    </xf>
    <xf numFmtId="0" fontId="0" fillId="0" borderId="59" xfId="0" applyBorder="1" applyAlignment="1">
      <alignment horizontal="center"/>
    </xf>
    <xf numFmtId="0" fontId="0" fillId="0" borderId="62" xfId="0" applyBorder="1" applyAlignment="1">
      <alignment horizontal="center"/>
    </xf>
    <xf numFmtId="0" fontId="9" fillId="0" borderId="19" xfId="0" applyFont="1" applyBorder="1" applyAlignment="1">
      <alignment horizontal="center" vertical="center"/>
    </xf>
    <xf numFmtId="0" fontId="0" fillId="0" borderId="7" xfId="0" applyBorder="1" applyAlignment="1">
      <alignment horizontal="center" vertical="center"/>
    </xf>
    <xf numFmtId="9" fontId="18" fillId="0" borderId="16" xfId="0" applyNumberFormat="1" applyFont="1" applyBorder="1" applyAlignment="1">
      <alignment horizontal="center"/>
    </xf>
    <xf numFmtId="9" fontId="18" fillId="0" borderId="25" xfId="0" applyNumberFormat="1" applyFont="1" applyBorder="1" applyAlignment="1">
      <alignment horizontal="center"/>
    </xf>
    <xf numFmtId="0" fontId="9" fillId="5" borderId="1" xfId="0" applyFont="1" applyFill="1" applyBorder="1" applyAlignment="1">
      <alignment horizontal="center" vertical="top" wrapText="1"/>
    </xf>
    <xf numFmtId="0" fontId="9" fillId="5" borderId="3" xfId="0" applyFont="1" applyFill="1" applyBorder="1" applyAlignment="1">
      <alignment horizontal="center" vertical="top" wrapText="1"/>
    </xf>
    <xf numFmtId="0" fontId="9" fillId="5" borderId="2" xfId="0" applyFont="1" applyFill="1" applyBorder="1" applyAlignment="1">
      <alignment horizontal="center" vertical="top" wrapText="1"/>
    </xf>
    <xf numFmtId="0" fontId="24" fillId="14" borderId="67" xfId="0" applyFont="1" applyFill="1" applyBorder="1" applyAlignment="1">
      <alignment horizontal="center" vertical="center"/>
    </xf>
    <xf numFmtId="0" fontId="24" fillId="14" borderId="68" xfId="0" applyFont="1" applyFill="1" applyBorder="1" applyAlignment="1">
      <alignment horizontal="center" vertical="center"/>
    </xf>
    <xf numFmtId="0" fontId="24" fillId="14" borderId="69" xfId="0" applyFont="1" applyFill="1" applyBorder="1" applyAlignment="1">
      <alignment horizontal="center" vertical="center"/>
    </xf>
    <xf numFmtId="0" fontId="24" fillId="14" borderId="6" xfId="0" applyFont="1" applyFill="1" applyBorder="1" applyAlignment="1">
      <alignment horizontal="center" vertical="center"/>
    </xf>
    <xf numFmtId="0" fontId="24" fillId="14" borderId="70" xfId="0" applyFont="1" applyFill="1" applyBorder="1" applyAlignment="1">
      <alignment horizontal="center" vertical="center"/>
    </xf>
    <xf numFmtId="0" fontId="24" fillId="14" borderId="71" xfId="0" applyFont="1" applyFill="1" applyBorder="1" applyAlignment="1">
      <alignment horizontal="center" vertical="center"/>
    </xf>
    <xf numFmtId="0" fontId="12" fillId="0" borderId="26" xfId="0" applyFont="1" applyBorder="1" applyAlignment="1">
      <alignment horizontal="center"/>
    </xf>
    <xf numFmtId="0" fontId="12" fillId="0" borderId="44" xfId="0" applyFont="1" applyBorder="1" applyAlignment="1">
      <alignment horizontal="center"/>
    </xf>
    <xf numFmtId="0" fontId="12" fillId="0" borderId="27" xfId="0" applyFont="1" applyBorder="1" applyAlignment="1">
      <alignment horizontal="center"/>
    </xf>
    <xf numFmtId="0" fontId="8" fillId="0" borderId="5" xfId="0" applyFont="1" applyBorder="1" applyAlignment="1" applyProtection="1">
      <alignment horizontal="center"/>
      <protection locked="0"/>
    </xf>
    <xf numFmtId="0" fontId="8" fillId="0" borderId="0" xfId="0" applyFont="1" applyAlignment="1" applyProtection="1">
      <alignment horizontal="center"/>
      <protection locked="0"/>
    </xf>
    <xf numFmtId="0" fontId="8" fillId="0" borderId="5" xfId="0" applyFont="1" applyBorder="1" applyAlignment="1">
      <alignment horizontal="center"/>
    </xf>
    <xf numFmtId="0" fontId="8" fillId="0" borderId="0" xfId="0" applyFont="1" applyAlignment="1">
      <alignment horizontal="center"/>
    </xf>
    <xf numFmtId="9" fontId="18" fillId="0" borderId="43" xfId="0" applyNumberFormat="1" applyFont="1" applyBorder="1" applyAlignment="1">
      <alignment horizontal="center"/>
    </xf>
    <xf numFmtId="9" fontId="18" fillId="0" borderId="63" xfId="0" applyNumberFormat="1" applyFont="1" applyBorder="1" applyAlignment="1">
      <alignment horizontal="center"/>
    </xf>
    <xf numFmtId="9" fontId="18" fillId="0" borderId="48" xfId="0" applyNumberFormat="1" applyFont="1" applyBorder="1" applyAlignment="1">
      <alignment horizontal="center" vertical="center"/>
    </xf>
    <xf numFmtId="9" fontId="18" fillId="0" borderId="50" xfId="0" applyNumberFormat="1" applyFont="1" applyBorder="1" applyAlignment="1">
      <alignment horizontal="center" vertical="center"/>
    </xf>
    <xf numFmtId="9" fontId="18" fillId="0" borderId="55" xfId="0" applyNumberFormat="1" applyFont="1" applyBorder="1" applyAlignment="1">
      <alignment horizontal="center" vertical="center"/>
    </xf>
    <xf numFmtId="0" fontId="1" fillId="0" borderId="64" xfId="0" applyFont="1" applyBorder="1" applyAlignment="1">
      <alignment horizontal="center" vertical="center"/>
    </xf>
    <xf numFmtId="0" fontId="1" fillId="0" borderId="7" xfId="0" applyFont="1" applyBorder="1" applyAlignment="1">
      <alignment horizontal="center" vertical="center"/>
    </xf>
    <xf numFmtId="0" fontId="1" fillId="0" borderId="61" xfId="0" applyFont="1" applyBorder="1" applyAlignment="1">
      <alignment horizontal="center" vertical="center"/>
    </xf>
    <xf numFmtId="0" fontId="1" fillId="0" borderId="56" xfId="0" applyFont="1" applyBorder="1" applyAlignment="1">
      <alignment horizontal="center" vertical="center"/>
    </xf>
    <xf numFmtId="0" fontId="1" fillId="0" borderId="4" xfId="0" applyFont="1" applyBorder="1" applyAlignment="1">
      <alignment horizontal="center" vertical="center"/>
    </xf>
    <xf numFmtId="0" fontId="1" fillId="0" borderId="59" xfId="0" applyFont="1" applyBorder="1" applyAlignment="1">
      <alignment horizontal="center" vertical="center"/>
    </xf>
    <xf numFmtId="9" fontId="1" fillId="0" borderId="57" xfId="0" applyNumberFormat="1" applyFont="1" applyBorder="1" applyAlignment="1">
      <alignment horizontal="center" vertical="center"/>
    </xf>
    <xf numFmtId="9" fontId="1" fillId="0" borderId="58" xfId="0" applyNumberFormat="1" applyFont="1" applyBorder="1" applyAlignment="1">
      <alignment horizontal="center" vertical="center"/>
    </xf>
    <xf numFmtId="9" fontId="1" fillId="0" borderId="62" xfId="0" applyNumberFormat="1" applyFont="1" applyBorder="1" applyAlignment="1">
      <alignment horizontal="center" vertical="center"/>
    </xf>
    <xf numFmtId="0" fontId="9" fillId="0" borderId="17" xfId="0" applyFont="1" applyBorder="1" applyAlignment="1">
      <alignment horizontal="center" vertical="center"/>
    </xf>
    <xf numFmtId="0" fontId="9" fillId="0" borderId="7" xfId="0" applyFont="1" applyBorder="1" applyAlignment="1">
      <alignment horizontal="center" vertical="center"/>
    </xf>
    <xf numFmtId="0" fontId="9" fillId="0" borderId="60" xfId="0" applyFont="1" applyBorder="1" applyAlignment="1">
      <alignment horizontal="center"/>
    </xf>
    <xf numFmtId="0" fontId="0" fillId="0" borderId="61" xfId="0" applyBorder="1" applyAlignment="1">
      <alignment horizontal="center"/>
    </xf>
    <xf numFmtId="0" fontId="9" fillId="0" borderId="66" xfId="0" applyFont="1" applyBorder="1" applyAlignment="1">
      <alignment horizontal="center"/>
    </xf>
    <xf numFmtId="0" fontId="0" fillId="0" borderId="4" xfId="0" applyBorder="1" applyAlignment="1">
      <alignment horizontal="center" vertical="center"/>
    </xf>
    <xf numFmtId="0" fontId="0" fillId="0" borderId="19" xfId="0" applyBorder="1" applyAlignment="1">
      <alignment horizontal="center" vertical="center"/>
    </xf>
  </cellXfs>
  <cellStyles count="1">
    <cellStyle name="Standaard" xfId="0" builtinId="0"/>
  </cellStyles>
  <dxfs count="314">
    <dxf>
      <font>
        <condense val="0"/>
        <extend val="0"/>
        <color auto="1"/>
      </font>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ill>
        <patternFill>
          <bgColor rgb="FFCCFFCC"/>
        </patternFill>
      </fill>
    </dxf>
    <dxf>
      <fill>
        <patternFill>
          <bgColor rgb="FFFF7C80"/>
        </patternFill>
      </fill>
    </dxf>
    <dxf>
      <fill>
        <patternFill>
          <bgColor theme="0"/>
        </patternFill>
      </fill>
    </dxf>
    <dxf>
      <border>
        <left style="thin">
          <color auto="1"/>
        </left>
        <right style="thin">
          <color auto="1"/>
        </right>
      </border>
    </dxf>
    <dxf>
      <font>
        <b val="0"/>
        <i val="0"/>
        <condense val="0"/>
        <extend val="0"/>
        <color auto="1"/>
      </font>
      <fill>
        <patternFill>
          <bgColor indexed="29"/>
        </patternFill>
      </fill>
    </dxf>
    <dxf>
      <fill>
        <patternFill>
          <bgColor rgb="FFCCFFCC"/>
        </patternFill>
      </fill>
    </dxf>
    <dxf>
      <fill>
        <patternFill>
          <bgColor rgb="FFFF7C80"/>
        </patternFill>
      </fill>
    </dxf>
    <dxf>
      <fill>
        <patternFill patternType="none">
          <bgColor auto="1"/>
        </patternFill>
      </fill>
    </dxf>
    <dxf>
      <fill>
        <patternFill>
          <bgColor rgb="FFCCFFCC"/>
        </patternFill>
      </fill>
    </dxf>
    <dxf>
      <fill>
        <patternFill>
          <bgColor rgb="FFFF7C80"/>
        </patternFill>
      </fill>
    </dxf>
    <dxf>
      <fill>
        <patternFill>
          <bgColor rgb="FFFFFFCC"/>
        </patternFill>
      </fill>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29"/>
        </patternFill>
      </fill>
    </dxf>
    <dxf>
      <fill>
        <patternFill>
          <bgColor indexed="42"/>
        </patternFill>
      </fill>
    </dxf>
    <dxf>
      <font>
        <color rgb="FFFFFFCC"/>
      </font>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rgb="FFCCFFCC"/>
        </patternFill>
      </fill>
    </dxf>
    <dxf>
      <font>
        <condense val="0"/>
        <extend val="0"/>
        <color auto="1"/>
      </font>
      <fill>
        <patternFill>
          <bgColor indexed="42"/>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border>
        <left style="thin">
          <color indexed="64"/>
        </left>
        <right style="thin">
          <color indexed="64"/>
        </right>
        <top style="hair">
          <color indexed="64"/>
        </top>
        <bottom style="hair">
          <color indexed="64"/>
        </bottom>
      </border>
    </dxf>
    <dxf>
      <fill>
        <patternFill>
          <bgColor indexed="29"/>
        </patternFill>
      </fill>
      <border>
        <left style="thin">
          <color auto="1"/>
        </left>
        <right style="thin">
          <color auto="1"/>
        </right>
        <top style="hair">
          <color auto="1"/>
        </top>
        <bottom style="hair">
          <color auto="1"/>
        </bottom>
      </border>
    </dxf>
    <dxf>
      <font>
        <b val="0"/>
        <i val="0"/>
        <condense val="0"/>
        <extend val="0"/>
        <color auto="1"/>
      </font>
      <fill>
        <patternFill>
          <bgColor indexed="29"/>
        </patternFill>
      </fill>
    </dxf>
    <dxf>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auto="1"/>
      </font>
      <fill>
        <patternFill>
          <bgColor indexed="42"/>
        </patternFill>
      </fill>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ont>
        <condense val="0"/>
        <extend val="0"/>
        <color auto="1"/>
      </font>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42"/>
        </patternFill>
      </fill>
    </dxf>
    <dxf>
      <fill>
        <patternFill>
          <bgColor rgb="FFCCFFCC"/>
        </patternFill>
      </fill>
    </dxf>
    <dxf>
      <font>
        <condense val="0"/>
        <extend val="0"/>
        <color auto="1"/>
      </font>
      <fill>
        <patternFill>
          <bgColor indexed="42"/>
        </patternFill>
      </fill>
    </dxf>
    <dxf>
      <font>
        <condense val="0"/>
        <extend val="0"/>
        <color auto="1"/>
      </font>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26"/>
        </patternFill>
      </fill>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fill>
        <patternFill>
          <bgColor indexed="42"/>
        </patternFill>
      </fill>
    </dxf>
    <dxf>
      <fill>
        <patternFill>
          <bgColor indexed="26"/>
        </patternFill>
      </fill>
      <border>
        <left style="hair">
          <color indexed="64"/>
        </left>
        <right style="hair">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29"/>
        </patternFill>
      </fill>
    </dxf>
    <dxf>
      <fill>
        <patternFill>
          <bgColor indexed="42"/>
        </patternFill>
      </fill>
    </dxf>
    <dxf>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border>
        <left style="thin">
          <color auto="1"/>
        </left>
        <right style="thin">
          <color auto="1"/>
        </right>
        <top style="hair">
          <color auto="1"/>
        </top>
        <bottom style="hair">
          <color auto="1"/>
        </bottom>
      </border>
    </dxf>
    <dxf>
      <border>
        <left style="thin">
          <color indexed="64"/>
        </left>
        <right style="thin">
          <color indexed="64"/>
        </right>
        <top style="hair">
          <color indexed="64"/>
        </top>
        <bottom style="hair">
          <color indexed="64"/>
        </bottom>
      </border>
    </dxf>
    <dxf>
      <font>
        <b val="0"/>
        <i val="0"/>
        <condense val="0"/>
        <extend val="0"/>
        <color auto="1"/>
      </font>
      <fill>
        <patternFill>
          <bgColor indexed="29"/>
        </patternFill>
      </fill>
    </dxf>
    <dxf>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auto="1"/>
      </font>
      <fill>
        <patternFill>
          <bgColor indexed="42"/>
        </patternFill>
      </fill>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ont>
        <condense val="0"/>
        <extend val="0"/>
        <color auto="1"/>
      </font>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42"/>
        </patternFill>
      </fill>
    </dxf>
    <dxf>
      <fill>
        <patternFill>
          <bgColor rgb="FFCCFFCC"/>
        </patternFill>
      </fill>
    </dxf>
    <dxf>
      <font>
        <condense val="0"/>
        <extend val="0"/>
        <color auto="1"/>
      </font>
      <fill>
        <patternFill>
          <bgColor indexed="42"/>
        </patternFill>
      </fill>
    </dxf>
    <dxf>
      <font>
        <condense val="0"/>
        <extend val="0"/>
        <color auto="1"/>
      </font>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26"/>
        </patternFill>
      </fill>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fill>
        <patternFill>
          <bgColor indexed="42"/>
        </patternFill>
      </fill>
    </dxf>
    <dxf>
      <fill>
        <patternFill>
          <bgColor indexed="26"/>
        </patternFill>
      </fill>
      <border>
        <left style="hair">
          <color indexed="64"/>
        </left>
        <right style="hair">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42"/>
        </patternFill>
      </fill>
    </dxf>
    <dxf>
      <fill>
        <patternFill>
          <bgColor indexed="29"/>
        </patternFill>
      </fill>
    </dxf>
    <dxf>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rgb="FFCCFFCC"/>
        </patternFill>
      </fill>
    </dxf>
    <dxf>
      <font>
        <condense val="0"/>
        <extend val="0"/>
        <color auto="1"/>
      </font>
      <fill>
        <patternFill>
          <bgColor indexed="42"/>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border>
        <left style="thin">
          <color indexed="64"/>
        </left>
        <right style="thin">
          <color indexed="64"/>
        </right>
        <top style="hair">
          <color indexed="64"/>
        </top>
        <bottom style="hair">
          <color indexed="64"/>
        </bottom>
      </border>
    </dxf>
    <dxf>
      <fill>
        <patternFill>
          <bgColor indexed="29"/>
        </patternFill>
      </fill>
      <border>
        <left style="thin">
          <color auto="1"/>
        </left>
        <right style="thin">
          <color auto="1"/>
        </right>
        <top style="hair">
          <color auto="1"/>
        </top>
        <bottom style="hair">
          <color auto="1"/>
        </bottom>
      </border>
    </dxf>
    <dxf>
      <font>
        <b val="0"/>
        <i val="0"/>
        <condense val="0"/>
        <extend val="0"/>
        <color auto="1"/>
      </font>
      <fill>
        <patternFill>
          <bgColor indexed="29"/>
        </patternFill>
      </fill>
    </dxf>
    <dxf>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auto="1"/>
      </font>
      <fill>
        <patternFill>
          <bgColor indexed="42"/>
        </patternFill>
      </fill>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ont>
        <condense val="0"/>
        <extend val="0"/>
        <color auto="1"/>
      </font>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42"/>
        </patternFill>
      </fill>
    </dxf>
    <dxf>
      <fill>
        <patternFill>
          <bgColor rgb="FFCCFFCC"/>
        </patternFill>
      </fill>
    </dxf>
    <dxf>
      <font>
        <condense val="0"/>
        <extend val="0"/>
        <color auto="1"/>
      </font>
      <fill>
        <patternFill>
          <bgColor indexed="42"/>
        </patternFill>
      </fill>
    </dxf>
    <dxf>
      <font>
        <condense val="0"/>
        <extend val="0"/>
        <color auto="1"/>
      </font>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26"/>
        </patternFill>
      </fill>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fill>
        <patternFill>
          <bgColor indexed="42"/>
        </patternFill>
      </fill>
    </dxf>
    <dxf>
      <fill>
        <patternFill>
          <bgColor indexed="26"/>
        </patternFill>
      </fill>
      <border>
        <left style="hair">
          <color indexed="64"/>
        </left>
        <right style="hair">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29"/>
        </patternFill>
      </fill>
    </dxf>
    <dxf>
      <fill>
        <patternFill>
          <bgColor indexed="42"/>
        </patternFill>
      </fill>
    </dxf>
    <dxf>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rgb="FFCCFFCC"/>
        </patternFill>
      </fill>
    </dxf>
    <dxf>
      <font>
        <condense val="0"/>
        <extend val="0"/>
        <color auto="1"/>
      </font>
      <fill>
        <patternFill>
          <bgColor indexed="42"/>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border>
        <left style="thin">
          <color indexed="64"/>
        </left>
        <right style="thin">
          <color indexed="64"/>
        </right>
        <top style="hair">
          <color indexed="64"/>
        </top>
        <bottom style="hair">
          <color indexed="64"/>
        </bottom>
      </border>
    </dxf>
    <dxf>
      <fill>
        <patternFill>
          <bgColor indexed="29"/>
        </patternFill>
      </fill>
      <border>
        <left style="thin">
          <color auto="1"/>
        </left>
        <right style="thin">
          <color auto="1"/>
        </right>
        <top style="hair">
          <color auto="1"/>
        </top>
        <bottom style="hair">
          <color auto="1"/>
        </bottom>
      </border>
    </dxf>
    <dxf>
      <font>
        <b val="0"/>
        <i val="0"/>
        <condense val="0"/>
        <extend val="0"/>
        <color auto="1"/>
      </font>
      <fill>
        <patternFill>
          <bgColor indexed="29"/>
        </patternFill>
      </fill>
    </dxf>
    <dxf>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auto="1"/>
      </font>
      <fill>
        <patternFill>
          <bgColor indexed="42"/>
        </patternFill>
      </fill>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ont>
        <condense val="0"/>
        <extend val="0"/>
        <color auto="1"/>
      </font>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42"/>
        </patternFill>
      </fill>
    </dxf>
    <dxf>
      <fill>
        <patternFill>
          <bgColor rgb="FFCCFFCC"/>
        </patternFill>
      </fill>
    </dxf>
    <dxf>
      <font>
        <condense val="0"/>
        <extend val="0"/>
        <color auto="1"/>
      </font>
      <fill>
        <patternFill>
          <bgColor indexed="42"/>
        </patternFill>
      </fill>
    </dxf>
    <dxf>
      <font>
        <condense val="0"/>
        <extend val="0"/>
        <color auto="1"/>
      </font>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26"/>
        </patternFill>
      </fill>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fill>
        <patternFill>
          <bgColor indexed="42"/>
        </patternFill>
      </fill>
    </dxf>
    <dxf>
      <fill>
        <patternFill>
          <bgColor indexed="26"/>
        </patternFill>
      </fill>
      <border>
        <left style="hair">
          <color indexed="64"/>
        </left>
        <right style="hair">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dxf>
    <dxf>
      <fill>
        <patternFill>
          <bgColor indexed="29"/>
        </patternFill>
      </fill>
    </dxf>
    <dxf>
      <fill>
        <patternFill>
          <bgColor indexed="26"/>
        </patternFill>
      </fill>
      <border>
        <left style="hair">
          <color indexed="64"/>
        </left>
        <right style="hair">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rgb="FFCCFFCC"/>
        </patternFill>
      </fill>
    </dxf>
    <dxf>
      <font>
        <condense val="0"/>
        <extend val="0"/>
        <color auto="1"/>
      </font>
      <fill>
        <patternFill>
          <bgColor indexed="42"/>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border>
        <left style="thin">
          <color indexed="64"/>
        </left>
        <right style="thin">
          <color indexed="64"/>
        </right>
        <top style="hair">
          <color indexed="64"/>
        </top>
        <bottom style="hair">
          <color indexed="64"/>
        </bottom>
      </border>
    </dxf>
    <dxf>
      <fill>
        <patternFill>
          <bgColor indexed="29"/>
        </patternFill>
      </fill>
      <border>
        <left style="thin">
          <color auto="1"/>
        </left>
        <right style="thin">
          <color auto="1"/>
        </right>
        <top style="hair">
          <color auto="1"/>
        </top>
        <bottom style="hair">
          <color auto="1"/>
        </bottom>
      </border>
    </dxf>
    <dxf>
      <font>
        <b val="0"/>
        <i val="0"/>
        <condense val="0"/>
        <extend val="0"/>
        <color auto="1"/>
      </font>
      <fill>
        <patternFill>
          <bgColor indexed="29"/>
        </patternFill>
      </fill>
    </dxf>
    <dxf>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auto="1"/>
      </font>
      <fill>
        <patternFill>
          <bgColor indexed="42"/>
        </patternFill>
      </fill>
    </dxf>
    <dxf>
      <fill>
        <patternFill>
          <bgColor indexed="29"/>
        </patternFill>
      </fill>
      <border>
        <left style="thin">
          <color indexed="64"/>
        </left>
        <right style="thin">
          <color indexed="64"/>
        </right>
        <top style="thin">
          <color indexed="64"/>
        </top>
        <bottom style="thin">
          <color indexed="64"/>
        </bottom>
      </border>
    </dxf>
    <dxf>
      <font>
        <condense val="0"/>
        <extend val="0"/>
        <color auto="1"/>
      </font>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fill>
        <patternFill>
          <bgColor indexed="42"/>
        </patternFill>
      </fill>
    </dxf>
    <dxf>
      <fill>
        <patternFill>
          <bgColor rgb="FFCCFFCC"/>
        </patternFill>
      </fill>
    </dxf>
    <dxf>
      <font>
        <condense val="0"/>
        <extend val="0"/>
        <color auto="1"/>
      </font>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26"/>
        </patternFill>
      </fill>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fill>
        <patternFill>
          <bgColor indexed="42"/>
        </patternFill>
      </fill>
    </dxf>
    <dxf>
      <fill>
        <patternFill>
          <bgColor indexed="26"/>
        </patternFill>
      </fill>
      <border>
        <left style="hair">
          <color indexed="64"/>
        </left>
        <right style="hair">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dxf>
    <dxf>
      <fill>
        <patternFill>
          <bgColor indexed="42"/>
        </patternFill>
      </fill>
    </dxf>
    <dxf>
      <fill>
        <patternFill>
          <bgColor indexed="26"/>
        </patternFill>
      </fill>
      <border>
        <left style="hair">
          <color indexed="64"/>
        </left>
        <right style="hair">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rgb="FFCCFFCC"/>
        </patternFill>
      </fill>
    </dxf>
    <dxf>
      <font>
        <condense val="0"/>
        <extend val="0"/>
        <color auto="1"/>
      </font>
      <fill>
        <patternFill>
          <bgColor indexed="42"/>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border>
        <left style="thin">
          <color auto="1"/>
        </left>
        <right style="thin">
          <color auto="1"/>
        </right>
        <top style="hair">
          <color auto="1"/>
        </top>
        <bottom style="hair">
          <color auto="1"/>
        </bottom>
      </border>
    </dxf>
    <dxf>
      <border>
        <left style="thin">
          <color indexed="64"/>
        </left>
        <right style="thin">
          <color indexed="64"/>
        </right>
        <top style="hair">
          <color indexed="64"/>
        </top>
        <bottom style="hair">
          <color indexed="64"/>
        </bottom>
      </border>
    </dxf>
    <dxf>
      <border>
        <left style="thin">
          <color indexed="64"/>
        </left>
        <right style="thin">
          <color indexed="64"/>
        </right>
        <top style="hair">
          <color indexed="64"/>
        </top>
        <bottom style="hair">
          <color indexed="64"/>
        </bottom>
      </border>
    </dxf>
    <dxf>
      <font>
        <b val="0"/>
        <i val="0"/>
        <condense val="0"/>
        <extend val="0"/>
        <color auto="1"/>
      </font>
      <fill>
        <patternFill>
          <bgColor indexed="29"/>
        </patternFill>
      </fill>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rgb="FFCCFFCC"/>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auto="1"/>
      </font>
      <fill>
        <patternFill>
          <bgColor indexed="42"/>
        </patternFill>
      </fill>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ont>
        <condense val="0"/>
        <extend val="0"/>
        <color auto="1"/>
      </font>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42"/>
        </patternFill>
      </fill>
    </dxf>
    <dxf>
      <font>
        <condense val="0"/>
        <extend val="0"/>
        <color auto="1"/>
      </font>
      <fill>
        <patternFill>
          <bgColor indexed="42"/>
        </patternFill>
      </fill>
    </dxf>
    <dxf>
      <fill>
        <patternFill>
          <bgColor rgb="FFCCFFCC"/>
        </patternFill>
      </fill>
    </dxf>
    <dxf>
      <font>
        <condense val="0"/>
        <extend val="0"/>
        <color auto="1"/>
      </font>
      <fill>
        <patternFill>
          <bgColor indexed="26"/>
        </patternFill>
      </fill>
      <border>
        <left style="thin">
          <color indexed="64"/>
        </left>
        <right style="thin">
          <color indexed="64"/>
        </right>
        <top style="thin">
          <color indexed="64"/>
        </top>
        <bottom style="thin">
          <color indexed="64"/>
        </bottom>
      </border>
    </dxf>
    <dxf>
      <font>
        <condense val="0"/>
        <extend val="0"/>
        <color auto="1"/>
      </font>
      <fill>
        <patternFill>
          <bgColor indexed="26"/>
        </patternFill>
      </fill>
      <border>
        <left style="thin">
          <color indexed="64"/>
        </left>
        <right style="thin">
          <color indexed="64"/>
        </right>
        <top style="hair">
          <color indexed="64"/>
        </top>
        <bottom style="hair">
          <color indexed="64"/>
        </bottom>
      </border>
    </dxf>
    <dxf>
      <font>
        <condense val="0"/>
        <extend val="0"/>
        <color auto="1"/>
      </font>
      <fill>
        <patternFill>
          <bgColor indexed="42"/>
        </patternFill>
      </fill>
    </dxf>
    <dxf>
      <font>
        <condense val="0"/>
        <extend val="0"/>
        <color auto="1"/>
      </font>
      <fill>
        <patternFill>
          <bgColor indexed="42"/>
        </patternFill>
      </fill>
    </dxf>
    <dxf>
      <fill>
        <patternFill>
          <bgColor indexed="26"/>
        </patternFill>
      </fill>
      <border>
        <left style="hair">
          <color indexed="64"/>
        </left>
        <right style="hair">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dxf>
    <dxf>
      <fill>
        <patternFill>
          <bgColor indexed="42"/>
        </patternFill>
      </fill>
    </dxf>
    <dxf>
      <fill>
        <patternFill>
          <bgColor indexed="26"/>
        </patternFill>
      </fill>
      <border>
        <left style="hair">
          <color indexed="64"/>
        </left>
        <right style="hair">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31"/>
        </patternFill>
      </fill>
    </dxf>
    <dxf>
      <fill>
        <patternFill>
          <bgColor indexed="51"/>
        </patternFill>
      </fill>
    </dxf>
  </dxfs>
  <tableStyles count="0" defaultTableStyle="TableStyleMedium2" defaultPivotStyle="PivotStyleLight16"/>
  <colors>
    <mruColors>
      <color rgb="FFFFFFCC"/>
      <color rgb="FFCC00FF"/>
      <color rgb="FFFF7C80"/>
      <color rgb="FFCCFFCC"/>
      <color rgb="FFFF33CC"/>
      <color rgb="FF66FF66"/>
      <color rgb="FFFF00FF"/>
      <color rgb="FFFF9999"/>
      <color rgb="FFCCCC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546119738647062E-2"/>
          <c:y val="8.9285714285714288E-2"/>
          <c:w val="0.87722201668992383"/>
          <c:h val="0.67321428571428577"/>
        </c:manualLayout>
      </c:layout>
      <c:barChart>
        <c:barDir val="col"/>
        <c:grouping val="clustered"/>
        <c:varyColors val="0"/>
        <c:ser>
          <c:idx val="0"/>
          <c:order val="0"/>
          <c:spPr>
            <a:gradFill rotWithShape="0">
              <a:gsLst>
                <a:gs pos="0">
                  <a:srgbClr xmlns:mc="http://schemas.openxmlformats.org/markup-compatibility/2006" xmlns:a14="http://schemas.microsoft.com/office/drawing/2010/main" val="9999FF" mc:Ignorable="a14" a14:legacySpreadsheetColorIndex="24"/>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99FF" mc:Ignorable="a14" a14:legacySpreadsheetColorIndex="24"/>
                </a:gs>
              </a:gsLst>
              <a:lin ang="0" scaled="1"/>
            </a:gradFill>
            <a:ln w="12700">
              <a:solidFill>
                <a:srgbClr val="000000"/>
              </a:solidFill>
              <a:prstDash val="solid"/>
            </a:ln>
          </c:spPr>
          <c:invertIfNegative val="0"/>
          <c:dPt>
            <c:idx val="3"/>
            <c:invertIfNegative val="0"/>
            <c:bubble3D val="0"/>
            <c:spPr>
              <a:gradFill rotWithShape="0">
                <a:gsLst>
                  <a:gs pos="0">
                    <a:srgbClr xmlns:mc="http://schemas.openxmlformats.org/markup-compatibility/2006" xmlns:a14="http://schemas.microsoft.com/office/drawing/2010/main" val="FF8080" mc:Ignorable="a14" a14:legacySpreadsheetColorIndex="29"/>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8080" mc:Ignorable="a14" a14:legacySpreadsheetColorIndex="29"/>
                  </a:gs>
                </a:gsLst>
                <a:lin ang="0" scaled="1"/>
              </a:gradFill>
              <a:ln w="12700">
                <a:solidFill>
                  <a:srgbClr val="000000"/>
                </a:solidFill>
                <a:prstDash val="solid"/>
              </a:ln>
            </c:spPr>
            <c:extLst>
              <c:ext xmlns:c16="http://schemas.microsoft.com/office/drawing/2014/chart" uri="{C3380CC4-5D6E-409C-BE32-E72D297353CC}">
                <c16:uniqueId val="{00000001-E2CC-401F-8890-CDDD2960AD4C}"/>
              </c:ext>
            </c:extLst>
          </c:dPt>
          <c:dPt>
            <c:idx val="4"/>
            <c:invertIfNegative val="0"/>
            <c:bubble3D val="0"/>
            <c:spPr>
              <a:gradFill rotWithShape="0">
                <a:gsLst>
                  <a:gs pos="0">
                    <a:srgbClr xmlns:mc="http://schemas.openxmlformats.org/markup-compatibility/2006" xmlns:a14="http://schemas.microsoft.com/office/drawing/2010/main" val="FF8080" mc:Ignorable="a14" a14:legacySpreadsheetColorIndex="29"/>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8080" mc:Ignorable="a14" a14:legacySpreadsheetColorIndex="29"/>
                  </a:gs>
                </a:gsLst>
                <a:lin ang="0" scaled="1"/>
              </a:gradFill>
              <a:ln w="12700">
                <a:solidFill>
                  <a:srgbClr val="000000"/>
                </a:solidFill>
                <a:prstDash val="solid"/>
              </a:ln>
            </c:spPr>
            <c:extLst>
              <c:ext xmlns:c16="http://schemas.microsoft.com/office/drawing/2014/chart" uri="{C3380CC4-5D6E-409C-BE32-E72D297353CC}">
                <c16:uniqueId val="{00000003-E2CC-401F-8890-CDDD2960AD4C}"/>
              </c:ext>
            </c:extLst>
          </c:dPt>
          <c:dPt>
            <c:idx val="5"/>
            <c:invertIfNegative val="0"/>
            <c:bubble3D val="0"/>
            <c:spPr>
              <a:gradFill rotWithShape="0">
                <a:gsLst>
                  <a:gs pos="0">
                    <a:srgbClr xmlns:mc="http://schemas.openxmlformats.org/markup-compatibility/2006" xmlns:a14="http://schemas.microsoft.com/office/drawing/2010/main" val="FF00FF" mc:Ignorable="a14" a14:legacySpreadsheetColorIndex="14"/>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00FF" mc:Ignorable="a14" a14:legacySpreadsheetColorIndex="14"/>
                  </a:gs>
                </a:gsLst>
                <a:lin ang="0" scaled="1"/>
              </a:gradFill>
              <a:ln w="12700">
                <a:solidFill>
                  <a:srgbClr val="000000"/>
                </a:solidFill>
                <a:prstDash val="solid"/>
              </a:ln>
            </c:spPr>
            <c:extLst>
              <c:ext xmlns:c16="http://schemas.microsoft.com/office/drawing/2014/chart" uri="{C3380CC4-5D6E-409C-BE32-E72D297353CC}">
                <c16:uniqueId val="{00000005-E2CC-401F-8890-CDDD2960AD4C}"/>
              </c:ext>
            </c:extLst>
          </c:dPt>
          <c:dPt>
            <c:idx val="6"/>
            <c:invertIfNegative val="0"/>
            <c:bubble3D val="0"/>
            <c:spPr>
              <a:gradFill rotWithShape="0">
                <a:gsLst>
                  <a:gs pos="0">
                    <a:srgbClr xmlns:mc="http://schemas.openxmlformats.org/markup-compatibility/2006" xmlns:a14="http://schemas.microsoft.com/office/drawing/2010/main" val="FFFF00" mc:Ignorable="a14" a14:legacySpreadsheetColorIndex="13"/>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FF00" mc:Ignorable="a14" a14:legacySpreadsheetColorIndex="13"/>
                  </a:gs>
                </a:gsLst>
                <a:lin ang="0" scaled="1"/>
              </a:gradFill>
              <a:ln w="12700">
                <a:solidFill>
                  <a:srgbClr val="000000"/>
                </a:solidFill>
                <a:prstDash val="solid"/>
              </a:ln>
            </c:spPr>
            <c:extLst>
              <c:ext xmlns:c16="http://schemas.microsoft.com/office/drawing/2014/chart" uri="{C3380CC4-5D6E-409C-BE32-E72D297353CC}">
                <c16:uniqueId val="{00000007-E2CC-401F-8890-CDDD2960AD4C}"/>
              </c:ext>
            </c:extLst>
          </c:dPt>
          <c:dPt>
            <c:idx val="7"/>
            <c:invertIfNegative val="0"/>
            <c:bubble3D val="0"/>
            <c:spPr>
              <a:gradFill rotWithShape="0">
                <a:gsLst>
                  <a:gs pos="0">
                    <a:srgbClr xmlns:mc="http://schemas.openxmlformats.org/markup-compatibility/2006" xmlns:a14="http://schemas.microsoft.com/office/drawing/2010/main" val="CC99FF" mc:Ignorable="a14" a14:legacySpreadsheetColorIndex="46"/>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CC99FF" mc:Ignorable="a14" a14:legacySpreadsheetColorIndex="46"/>
                  </a:gs>
                </a:gsLst>
                <a:lin ang="0" scaled="1"/>
              </a:gradFill>
              <a:ln w="12700">
                <a:solidFill>
                  <a:srgbClr val="000000"/>
                </a:solidFill>
                <a:prstDash val="solid"/>
              </a:ln>
            </c:spPr>
            <c:extLst>
              <c:ext xmlns:c16="http://schemas.microsoft.com/office/drawing/2014/chart" uri="{C3380CC4-5D6E-409C-BE32-E72D297353CC}">
                <c16:uniqueId val="{00000009-E2CC-401F-8890-CDDD2960AD4C}"/>
              </c:ext>
            </c:extLst>
          </c:dPt>
          <c:dPt>
            <c:idx val="8"/>
            <c:invertIfNegative val="0"/>
            <c:bubble3D val="0"/>
            <c:spPr>
              <a:gradFill rotWithShape="0">
                <a:gsLst>
                  <a:gs pos="0">
                    <a:srgbClr xmlns:mc="http://schemas.openxmlformats.org/markup-compatibility/2006" xmlns:a14="http://schemas.microsoft.com/office/drawing/2010/main" val="993366" mc:Ignorable="a14" a14:legacySpreadsheetColorIndex="61"/>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3366" mc:Ignorable="a14" a14:legacySpreadsheetColorIndex="61"/>
                  </a:gs>
                </a:gsLst>
                <a:lin ang="0" scaled="1"/>
              </a:gradFill>
              <a:ln w="12700">
                <a:solidFill>
                  <a:srgbClr val="000000"/>
                </a:solidFill>
                <a:prstDash val="solid"/>
              </a:ln>
            </c:spPr>
            <c:extLst>
              <c:ext xmlns:c16="http://schemas.microsoft.com/office/drawing/2014/chart" uri="{C3380CC4-5D6E-409C-BE32-E72D297353CC}">
                <c16:uniqueId val="{0000000B-E2CC-401F-8890-CDDD2960AD4C}"/>
              </c:ext>
            </c:extLst>
          </c:dPt>
          <c:dPt>
            <c:idx val="9"/>
            <c:invertIfNegative val="0"/>
            <c:bubble3D val="0"/>
            <c:spPr>
              <a:gradFill rotWithShape="0">
                <a:gsLst>
                  <a:gs pos="0">
                    <a:srgbClr xmlns:mc="http://schemas.openxmlformats.org/markup-compatibility/2006" xmlns:a14="http://schemas.microsoft.com/office/drawing/2010/main" val="99CC00" mc:Ignorable="a14" a14:legacySpreadsheetColorIndex="50"/>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CC00" mc:Ignorable="a14" a14:legacySpreadsheetColorIndex="50"/>
                  </a:gs>
                </a:gsLst>
                <a:lin ang="0" scaled="1"/>
              </a:gradFill>
              <a:ln w="12700">
                <a:solidFill>
                  <a:srgbClr val="000000"/>
                </a:solidFill>
                <a:prstDash val="solid"/>
              </a:ln>
            </c:spPr>
            <c:extLst>
              <c:ext xmlns:c16="http://schemas.microsoft.com/office/drawing/2014/chart" uri="{C3380CC4-5D6E-409C-BE32-E72D297353CC}">
                <c16:uniqueId val="{0000000D-E2CC-401F-8890-CDDD2960AD4C}"/>
              </c:ext>
            </c:extLst>
          </c:dPt>
          <c:dPt>
            <c:idx val="10"/>
            <c:invertIfNegative val="0"/>
            <c:bubble3D val="0"/>
            <c:spPr>
              <a:gradFill rotWithShape="0">
                <a:gsLst>
                  <a:gs pos="0">
                    <a:srgbClr xmlns:mc="http://schemas.openxmlformats.org/markup-compatibility/2006" xmlns:a14="http://schemas.microsoft.com/office/drawing/2010/main" val="99CC00" mc:Ignorable="a14" a14:legacySpreadsheetColorIndex="50"/>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CC00" mc:Ignorable="a14" a14:legacySpreadsheetColorIndex="50"/>
                  </a:gs>
                </a:gsLst>
                <a:lin ang="0" scaled="1"/>
              </a:gradFill>
              <a:ln w="12700">
                <a:solidFill>
                  <a:srgbClr val="000000"/>
                </a:solidFill>
                <a:prstDash val="solid"/>
              </a:ln>
            </c:spPr>
            <c:extLst>
              <c:ext xmlns:c16="http://schemas.microsoft.com/office/drawing/2014/chart" uri="{C3380CC4-5D6E-409C-BE32-E72D297353CC}">
                <c16:uniqueId val="{0000000F-E2CC-401F-8890-CDDD2960AD4C}"/>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'groep 3'!$D$62:$AG$62</c:f>
              <c:strCache>
                <c:ptCount val="12"/>
                <c:pt idx="0">
                  <c:v>technisch lezen</c:v>
                </c:pt>
                <c:pt idx="1">
                  <c:v>begrijpend lezen</c:v>
                </c:pt>
                <c:pt idx="2">
                  <c:v>spellen</c:v>
                </c:pt>
                <c:pt idx="3">
                  <c:v>ww spellen</c:v>
                </c:pt>
                <c:pt idx="4">
                  <c:v>hoofdrekenen</c:v>
                </c:pt>
                <c:pt idx="5">
                  <c:v>rekenen &amp; wiskunde</c:v>
                </c:pt>
                <c:pt idx="6">
                  <c:v>eindresultaat</c:v>
                </c:pt>
                <c:pt idx="7">
                  <c:v>doublure</c:v>
                </c:pt>
                <c:pt idx="8">
                  <c:v>specifieke onderwijsbehoefte</c:v>
                </c:pt>
                <c:pt idx="9">
                  <c:v>sociaal competent</c:v>
                </c:pt>
                <c:pt idx="10">
                  <c:v>plaatsing VO</c:v>
                </c:pt>
                <c:pt idx="11">
                  <c:v>positie VO na 3 jr. </c:v>
                </c:pt>
              </c:strCache>
            </c:strRef>
          </c:cat>
          <c:val>
            <c:numRef>
              <c:f>'groep 3'!$D$63:$AG$63</c:f>
              <c:numCache>
                <c:formatCode>0%</c:formatCode>
                <c:ptCount val="12"/>
                <c:pt idx="0">
                  <c:v>0.8</c:v>
                </c:pt>
                <c:pt idx="1">
                  <c:v>0</c:v>
                </c:pt>
                <c:pt idx="2">
                  <c:v>0</c:v>
                </c:pt>
                <c:pt idx="3">
                  <c:v>0</c:v>
                </c:pt>
                <c:pt idx="4">
                  <c:v>0</c:v>
                </c:pt>
                <c:pt idx="5">
                  <c:v>0</c:v>
                </c:pt>
                <c:pt idx="6">
                  <c:v>0.8</c:v>
                </c:pt>
                <c:pt idx="7" formatCode="0.00%">
                  <c:v>0.4</c:v>
                </c:pt>
                <c:pt idx="8">
                  <c:v>0.2</c:v>
                </c:pt>
                <c:pt idx="9">
                  <c:v>0.8</c:v>
                </c:pt>
                <c:pt idx="10">
                  <c:v>0</c:v>
                </c:pt>
                <c:pt idx="11">
                  <c:v>0</c:v>
                </c:pt>
              </c:numCache>
            </c:numRef>
          </c:val>
          <c:extLst>
            <c:ext xmlns:c16="http://schemas.microsoft.com/office/drawing/2014/chart" uri="{C3380CC4-5D6E-409C-BE32-E72D297353CC}">
              <c16:uniqueId val="{00000010-E2CC-401F-8890-CDDD2960AD4C}"/>
            </c:ext>
          </c:extLst>
        </c:ser>
        <c:dLbls>
          <c:showLegendKey val="0"/>
          <c:showVal val="0"/>
          <c:showCatName val="0"/>
          <c:showSerName val="0"/>
          <c:showPercent val="0"/>
          <c:showBubbleSize val="0"/>
        </c:dLbls>
        <c:gapWidth val="50"/>
        <c:axId val="382691784"/>
        <c:axId val="382694528"/>
      </c:barChart>
      <c:catAx>
        <c:axId val="38269178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nl-NL"/>
                  <a:t>resultaten per indicator</a:t>
                </a:r>
              </a:p>
            </c:rich>
          </c:tx>
          <c:layout>
            <c:manualLayout>
              <c:xMode val="edge"/>
              <c:yMode val="edge"/>
              <c:x val="0.3877224383159884"/>
              <c:y val="8.9285714285714281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nl-NL"/>
          </a:p>
        </c:txPr>
        <c:crossAx val="382694528"/>
        <c:crosses val="autoZero"/>
        <c:auto val="1"/>
        <c:lblAlgn val="ctr"/>
        <c:lblOffset val="100"/>
        <c:tickLblSkip val="1"/>
        <c:tickMarkSkip val="1"/>
        <c:noMultiLvlLbl val="0"/>
      </c:catAx>
      <c:valAx>
        <c:axId val="382694528"/>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382691784"/>
        <c:crosses val="autoZero"/>
        <c:crossBetween val="between"/>
        <c:majorUnit val="0.2"/>
      </c:valAx>
      <c:spPr>
        <a:gradFill rotWithShape="0">
          <a:gsLst>
            <a:gs pos="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CCFFFF" mc:Ignorable="a14" a14:legacySpreadsheetColorIndex="41"/>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6165859380091"/>
          <c:y val="9.6774362914361617E-2"/>
          <c:w val="0.72064119550815608"/>
          <c:h val="0.82078996694032635"/>
        </c:manualLayout>
      </c:layout>
      <c:barChart>
        <c:barDir val="col"/>
        <c:grouping val="clustered"/>
        <c:varyColors val="0"/>
        <c:ser>
          <c:idx val="1"/>
          <c:order val="1"/>
          <c:tx>
            <c:strRef>
              <c:f>'groep 7'!$C$74</c:f>
              <c:strCache>
                <c:ptCount val="1"/>
                <c:pt idx="0">
                  <c:v>Aanleg</c:v>
                </c:pt>
              </c:strCache>
            </c:strRef>
          </c:tx>
          <c:spPr>
            <a:gradFill rotWithShape="0">
              <a:gsLst>
                <a:gs pos="0">
                  <a:srgbClr xmlns:mc="http://schemas.openxmlformats.org/markup-compatibility/2006" xmlns:a14="http://schemas.microsoft.com/office/drawing/2010/main" val="3366FF" mc:Ignorable="a14" a14:legacySpreadsheetColorIndex="48"/>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3366FF" mc:Ignorable="a14" a14:legacySpreadsheetColorIndex="48"/>
                </a:gs>
              </a:gsLst>
              <a:lin ang="0" scaled="1"/>
            </a:gra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1BBE-4707-9221-4ED5E6F49D56}"/>
              </c:ext>
            </c:extLst>
          </c:dPt>
          <c:dPt>
            <c:idx val="1"/>
            <c:invertIfNegative val="0"/>
            <c:bubble3D val="0"/>
            <c:extLst>
              <c:ext xmlns:c16="http://schemas.microsoft.com/office/drawing/2014/chart" uri="{C3380CC4-5D6E-409C-BE32-E72D297353CC}">
                <c16:uniqueId val="{00000001-1BBE-4707-9221-4ED5E6F49D56}"/>
              </c:ext>
            </c:extLst>
          </c:dPt>
          <c:dPt>
            <c:idx val="2"/>
            <c:invertIfNegative val="0"/>
            <c:bubble3D val="0"/>
            <c:extLst>
              <c:ext xmlns:c16="http://schemas.microsoft.com/office/drawing/2014/chart" uri="{C3380CC4-5D6E-409C-BE32-E72D297353CC}">
                <c16:uniqueId val="{00000002-1BBE-4707-9221-4ED5E6F49D56}"/>
              </c:ext>
            </c:extLst>
          </c:dPt>
          <c:dPt>
            <c:idx val="3"/>
            <c:invertIfNegative val="0"/>
            <c:bubble3D val="0"/>
            <c:extLst>
              <c:ext xmlns:c16="http://schemas.microsoft.com/office/drawing/2014/chart" uri="{C3380CC4-5D6E-409C-BE32-E72D297353CC}">
                <c16:uniqueId val="{00000003-1BBE-4707-9221-4ED5E6F49D56}"/>
              </c:ext>
            </c:extLst>
          </c:dPt>
          <c:dPt>
            <c:idx val="4"/>
            <c:invertIfNegative val="0"/>
            <c:bubble3D val="0"/>
            <c:extLst>
              <c:ext xmlns:c16="http://schemas.microsoft.com/office/drawing/2014/chart" uri="{C3380CC4-5D6E-409C-BE32-E72D297353CC}">
                <c16:uniqueId val="{00000004-1BBE-4707-9221-4ED5E6F49D56}"/>
              </c:ext>
            </c:extLst>
          </c:dPt>
          <c:dLbls>
            <c:spPr>
              <a:noFill/>
              <a:ln w="25400">
                <a:noFill/>
              </a:ln>
            </c:spPr>
            <c:txPr>
              <a:bodyPr wrap="square" lIns="38100" tIns="19050" rIns="38100" bIns="19050" anchor="ctr">
                <a:spAutoFit/>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'groep 7'!$D$66:$H$66</c:f>
              <c:strCache>
                <c:ptCount val="5"/>
                <c:pt idx="0">
                  <c:v>A</c:v>
                </c:pt>
                <c:pt idx="1">
                  <c:v>B</c:v>
                </c:pt>
                <c:pt idx="2">
                  <c:v>C</c:v>
                </c:pt>
                <c:pt idx="3">
                  <c:v>D</c:v>
                </c:pt>
                <c:pt idx="4">
                  <c:v>E</c:v>
                </c:pt>
              </c:strCache>
            </c:strRef>
          </c:cat>
          <c:val>
            <c:numRef>
              <c:f>'groep 7'!$D$74:$H$74</c:f>
              <c:numCache>
                <c:formatCode>0%</c:formatCode>
                <c:ptCount val="5"/>
                <c:pt idx="0">
                  <c:v>0.5714285714285714</c:v>
                </c:pt>
                <c:pt idx="1">
                  <c:v>0.14285714285714285</c:v>
                </c:pt>
                <c:pt idx="2">
                  <c:v>0.2857142857142857</c:v>
                </c:pt>
                <c:pt idx="3">
                  <c:v>0</c:v>
                </c:pt>
                <c:pt idx="4">
                  <c:v>0</c:v>
                </c:pt>
              </c:numCache>
            </c:numRef>
          </c:val>
          <c:extLst>
            <c:ext xmlns:c16="http://schemas.microsoft.com/office/drawing/2014/chart" uri="{C3380CC4-5D6E-409C-BE32-E72D297353CC}">
              <c16:uniqueId val="{00000005-1BBE-4707-9221-4ED5E6F49D56}"/>
            </c:ext>
          </c:extLst>
        </c:ser>
        <c:ser>
          <c:idx val="2"/>
          <c:order val="2"/>
          <c:tx>
            <c:strRef>
              <c:f>'groep 7'!$C$75</c:f>
              <c:strCache>
                <c:ptCount val="1"/>
                <c:pt idx="0">
                  <c:v>Resultaat</c:v>
                </c:pt>
              </c:strCache>
            </c:strRef>
          </c:tx>
          <c:spPr>
            <a:gradFill rotWithShape="0">
              <a:gsLst>
                <a:gs pos="0">
                  <a:srgbClr xmlns:mc="http://schemas.openxmlformats.org/markup-compatibility/2006" xmlns:a14="http://schemas.microsoft.com/office/drawing/2010/main" val="FF9900" mc:Ignorable="a14" a14:legacySpreadsheetColorIndex="52"/>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9900" mc:Ignorable="a14" a14:legacySpreadsheetColorIndex="52"/>
                </a:gs>
              </a:gsLst>
              <a:lin ang="0" scaled="1"/>
            </a:gra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'groep 7'!$D$66:$H$66</c:f>
              <c:strCache>
                <c:ptCount val="5"/>
                <c:pt idx="0">
                  <c:v>A</c:v>
                </c:pt>
                <c:pt idx="1">
                  <c:v>B</c:v>
                </c:pt>
                <c:pt idx="2">
                  <c:v>C</c:v>
                </c:pt>
                <c:pt idx="3">
                  <c:v>D</c:v>
                </c:pt>
                <c:pt idx="4">
                  <c:v>E</c:v>
                </c:pt>
              </c:strCache>
            </c:strRef>
          </c:cat>
          <c:val>
            <c:numRef>
              <c:f>'groep 7'!$D$75:$H$75</c:f>
              <c:numCache>
                <c:formatCode>0%</c:formatCode>
                <c:ptCount val="5"/>
                <c:pt idx="0">
                  <c:v>0.42857142857142855</c:v>
                </c:pt>
                <c:pt idx="1">
                  <c:v>0.11428571428571428</c:v>
                </c:pt>
                <c:pt idx="2">
                  <c:v>0.25714285714285712</c:v>
                </c:pt>
                <c:pt idx="3">
                  <c:v>0</c:v>
                </c:pt>
                <c:pt idx="4">
                  <c:v>0</c:v>
                </c:pt>
              </c:numCache>
            </c:numRef>
          </c:val>
          <c:extLst>
            <c:ext xmlns:c16="http://schemas.microsoft.com/office/drawing/2014/chart" uri="{C3380CC4-5D6E-409C-BE32-E72D297353CC}">
              <c16:uniqueId val="{00000006-1BBE-4707-9221-4ED5E6F49D56}"/>
            </c:ext>
          </c:extLst>
        </c:ser>
        <c:dLbls>
          <c:showLegendKey val="0"/>
          <c:showVal val="0"/>
          <c:showCatName val="0"/>
          <c:showSerName val="0"/>
          <c:showPercent val="0"/>
          <c:showBubbleSize val="0"/>
        </c:dLbls>
        <c:gapWidth val="40"/>
        <c:axId val="382692176"/>
        <c:axId val="528134512"/>
      </c:barChart>
      <c:barChart>
        <c:barDir val="col"/>
        <c:grouping val="clustered"/>
        <c:varyColors val="0"/>
        <c:ser>
          <c:idx val="0"/>
          <c:order val="0"/>
          <c:tx>
            <c:strRef>
              <c:f>'groep 7'!$C$67</c:f>
              <c:strCache>
                <c:ptCount val="1"/>
                <c:pt idx="0">
                  <c:v>Norm</c:v>
                </c:pt>
              </c:strCache>
            </c:strRef>
          </c:tx>
          <c:spPr>
            <a:noFill/>
            <a:ln w="25400">
              <a:solidFill>
                <a:srgbClr val="000000"/>
              </a:solidFill>
              <a:prstDash val="solid"/>
            </a:ln>
          </c:spPr>
          <c:invertIfNegative val="0"/>
          <c:cat>
            <c:strRef>
              <c:f>'groep 7'!$D$66:$H$66</c:f>
              <c:strCache>
                <c:ptCount val="5"/>
                <c:pt idx="0">
                  <c:v>A</c:v>
                </c:pt>
                <c:pt idx="1">
                  <c:v>B</c:v>
                </c:pt>
                <c:pt idx="2">
                  <c:v>C</c:v>
                </c:pt>
                <c:pt idx="3">
                  <c:v>D</c:v>
                </c:pt>
                <c:pt idx="4">
                  <c:v>E</c:v>
                </c:pt>
              </c:strCache>
            </c:strRef>
          </c:cat>
          <c:val>
            <c:numRef>
              <c:f>'groep 7'!$D$67:$H$67</c:f>
              <c:numCache>
                <c:formatCode>0%</c:formatCode>
                <c:ptCount val="5"/>
                <c:pt idx="0">
                  <c:v>0.25</c:v>
                </c:pt>
                <c:pt idx="1">
                  <c:v>0.25</c:v>
                </c:pt>
                <c:pt idx="2">
                  <c:v>0.25</c:v>
                </c:pt>
                <c:pt idx="3">
                  <c:v>0.15</c:v>
                </c:pt>
                <c:pt idx="4">
                  <c:v>0.1</c:v>
                </c:pt>
              </c:numCache>
            </c:numRef>
          </c:val>
          <c:extLst>
            <c:ext xmlns:c16="http://schemas.microsoft.com/office/drawing/2014/chart" uri="{C3380CC4-5D6E-409C-BE32-E72D297353CC}">
              <c16:uniqueId val="{00000007-1BBE-4707-9221-4ED5E6F49D56}"/>
            </c:ext>
          </c:extLst>
        </c:ser>
        <c:dLbls>
          <c:showLegendKey val="0"/>
          <c:showVal val="0"/>
          <c:showCatName val="0"/>
          <c:showSerName val="0"/>
          <c:showPercent val="0"/>
          <c:showBubbleSize val="0"/>
        </c:dLbls>
        <c:gapWidth val="20"/>
        <c:axId val="528129024"/>
        <c:axId val="380862776"/>
      </c:barChart>
      <c:catAx>
        <c:axId val="382692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528134512"/>
        <c:crosses val="autoZero"/>
        <c:auto val="1"/>
        <c:lblAlgn val="ctr"/>
        <c:lblOffset val="100"/>
        <c:tickLblSkip val="1"/>
        <c:tickMarkSkip val="1"/>
        <c:noMultiLvlLbl val="0"/>
      </c:catAx>
      <c:valAx>
        <c:axId val="528134512"/>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382692176"/>
        <c:crosses val="autoZero"/>
        <c:crossBetween val="between"/>
        <c:majorUnit val="0.2"/>
      </c:valAx>
      <c:catAx>
        <c:axId val="528129024"/>
        <c:scaling>
          <c:orientation val="minMax"/>
        </c:scaling>
        <c:delete val="1"/>
        <c:axPos val="b"/>
        <c:title>
          <c:tx>
            <c:rich>
              <a:bodyPr/>
              <a:lstStyle/>
              <a:p>
                <a:pPr>
                  <a:defRPr sz="1000" b="1" i="0" u="none" strike="noStrike" baseline="0">
                    <a:solidFill>
                      <a:srgbClr val="000000"/>
                    </a:solidFill>
                    <a:latin typeface="Arial"/>
                    <a:ea typeface="Arial"/>
                    <a:cs typeface="Arial"/>
                  </a:defRPr>
                </a:pPr>
                <a:r>
                  <a:rPr lang="nl-NL"/>
                  <a:t>aanleg - resultaat</a:t>
                </a:r>
              </a:p>
            </c:rich>
          </c:tx>
          <c:layout>
            <c:manualLayout>
              <c:xMode val="edge"/>
              <c:yMode val="edge"/>
              <c:x val="0.36121027824235974"/>
              <c:y val="1.6129060485726935E-2"/>
            </c:manualLayout>
          </c:layout>
          <c:overlay val="0"/>
          <c:spPr>
            <a:noFill/>
            <a:ln w="25400">
              <a:noFill/>
            </a:ln>
          </c:spPr>
        </c:title>
        <c:numFmt formatCode="General" sourceLinked="1"/>
        <c:majorTickMark val="out"/>
        <c:minorTickMark val="none"/>
        <c:tickLblPos val="nextTo"/>
        <c:crossAx val="380862776"/>
        <c:crosses val="autoZero"/>
        <c:auto val="1"/>
        <c:lblAlgn val="ctr"/>
        <c:lblOffset val="100"/>
        <c:noMultiLvlLbl val="0"/>
      </c:catAx>
      <c:valAx>
        <c:axId val="380862776"/>
        <c:scaling>
          <c:orientation val="minMax"/>
        </c:scaling>
        <c:delete val="1"/>
        <c:axPos val="r"/>
        <c:numFmt formatCode="0%" sourceLinked="1"/>
        <c:majorTickMark val="out"/>
        <c:minorTickMark val="none"/>
        <c:tickLblPos val="nextTo"/>
        <c:crossAx val="528129024"/>
        <c:crosses val="max"/>
        <c:crossBetween val="between"/>
      </c:valAx>
      <c:spPr>
        <a:gradFill rotWithShape="0">
          <a:gsLst>
            <a:gs pos="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CCFFFF" mc:Ignorable="a14" a14:legacySpreadsheetColorIndex="41"/>
            </a:gs>
          </a:gsLst>
          <a:lin ang="5400000" scaled="1"/>
        </a:gradFill>
        <a:ln w="12700">
          <a:solidFill>
            <a:srgbClr val="808080"/>
          </a:solidFill>
          <a:prstDash val="solid"/>
        </a:ln>
      </c:spPr>
    </c:plotArea>
    <c:legend>
      <c:legendPos val="r"/>
      <c:layout>
        <c:manualLayout>
          <c:xMode val="edge"/>
          <c:yMode val="edge"/>
          <c:x val="0.8469758248441539"/>
          <c:y val="0.43906886877812218"/>
          <c:w val="0.13345207324225114"/>
          <c:h val="0.11469554123183599"/>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546119738647062E-2"/>
          <c:y val="8.9285714285714288E-2"/>
          <c:w val="0.87722201668992383"/>
          <c:h val="0.67321428571428577"/>
        </c:manualLayout>
      </c:layout>
      <c:barChart>
        <c:barDir val="col"/>
        <c:grouping val="clustered"/>
        <c:varyColors val="0"/>
        <c:ser>
          <c:idx val="0"/>
          <c:order val="0"/>
          <c:spPr>
            <a:gradFill rotWithShape="0">
              <a:gsLst>
                <a:gs pos="0">
                  <a:srgbClr xmlns:mc="http://schemas.openxmlformats.org/markup-compatibility/2006" xmlns:a14="http://schemas.microsoft.com/office/drawing/2010/main" val="9999FF" mc:Ignorable="a14" a14:legacySpreadsheetColorIndex="24"/>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99FF" mc:Ignorable="a14" a14:legacySpreadsheetColorIndex="24"/>
                </a:gs>
              </a:gsLst>
              <a:lin ang="0" scaled="1"/>
            </a:gradFill>
            <a:ln w="12700">
              <a:solidFill>
                <a:srgbClr val="000000"/>
              </a:solidFill>
              <a:prstDash val="solid"/>
            </a:ln>
          </c:spPr>
          <c:invertIfNegative val="0"/>
          <c:dPt>
            <c:idx val="3"/>
            <c:invertIfNegative val="0"/>
            <c:bubble3D val="0"/>
            <c:spPr>
              <a:gradFill rotWithShape="0">
                <a:gsLst>
                  <a:gs pos="0">
                    <a:srgbClr xmlns:mc="http://schemas.openxmlformats.org/markup-compatibility/2006" xmlns:a14="http://schemas.microsoft.com/office/drawing/2010/main" val="FF8080" mc:Ignorable="a14" a14:legacySpreadsheetColorIndex="29"/>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8080" mc:Ignorable="a14" a14:legacySpreadsheetColorIndex="29"/>
                  </a:gs>
                </a:gsLst>
                <a:lin ang="0" scaled="1"/>
              </a:gradFill>
              <a:ln w="12700">
                <a:solidFill>
                  <a:srgbClr val="000000"/>
                </a:solidFill>
                <a:prstDash val="solid"/>
              </a:ln>
            </c:spPr>
            <c:extLst>
              <c:ext xmlns:c16="http://schemas.microsoft.com/office/drawing/2014/chart" uri="{C3380CC4-5D6E-409C-BE32-E72D297353CC}">
                <c16:uniqueId val="{00000001-C443-4672-BBD6-178BD52E289C}"/>
              </c:ext>
            </c:extLst>
          </c:dPt>
          <c:dPt>
            <c:idx val="4"/>
            <c:invertIfNegative val="0"/>
            <c:bubble3D val="0"/>
            <c:spPr>
              <a:gradFill rotWithShape="0">
                <a:gsLst>
                  <a:gs pos="0">
                    <a:srgbClr xmlns:mc="http://schemas.openxmlformats.org/markup-compatibility/2006" xmlns:a14="http://schemas.microsoft.com/office/drawing/2010/main" val="FF8080" mc:Ignorable="a14" a14:legacySpreadsheetColorIndex="29"/>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8080" mc:Ignorable="a14" a14:legacySpreadsheetColorIndex="29"/>
                  </a:gs>
                </a:gsLst>
                <a:lin ang="0" scaled="1"/>
              </a:gradFill>
              <a:ln w="12700">
                <a:solidFill>
                  <a:srgbClr val="000000"/>
                </a:solidFill>
                <a:prstDash val="solid"/>
              </a:ln>
            </c:spPr>
            <c:extLst>
              <c:ext xmlns:c16="http://schemas.microsoft.com/office/drawing/2014/chart" uri="{C3380CC4-5D6E-409C-BE32-E72D297353CC}">
                <c16:uniqueId val="{00000003-C443-4672-BBD6-178BD52E289C}"/>
              </c:ext>
            </c:extLst>
          </c:dPt>
          <c:dPt>
            <c:idx val="5"/>
            <c:invertIfNegative val="0"/>
            <c:bubble3D val="0"/>
            <c:spPr>
              <a:gradFill rotWithShape="0">
                <a:gsLst>
                  <a:gs pos="0">
                    <a:srgbClr xmlns:mc="http://schemas.openxmlformats.org/markup-compatibility/2006" xmlns:a14="http://schemas.microsoft.com/office/drawing/2010/main" val="FF00FF" mc:Ignorable="a14" a14:legacySpreadsheetColorIndex="14"/>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00FF" mc:Ignorable="a14" a14:legacySpreadsheetColorIndex="14"/>
                  </a:gs>
                </a:gsLst>
                <a:lin ang="0" scaled="1"/>
              </a:gradFill>
              <a:ln w="12700">
                <a:solidFill>
                  <a:srgbClr val="000000"/>
                </a:solidFill>
                <a:prstDash val="solid"/>
              </a:ln>
            </c:spPr>
            <c:extLst>
              <c:ext xmlns:c16="http://schemas.microsoft.com/office/drawing/2014/chart" uri="{C3380CC4-5D6E-409C-BE32-E72D297353CC}">
                <c16:uniqueId val="{00000005-C443-4672-BBD6-178BD52E289C}"/>
              </c:ext>
            </c:extLst>
          </c:dPt>
          <c:dPt>
            <c:idx val="6"/>
            <c:invertIfNegative val="0"/>
            <c:bubble3D val="0"/>
            <c:spPr>
              <a:gradFill rotWithShape="0">
                <a:gsLst>
                  <a:gs pos="0">
                    <a:srgbClr xmlns:mc="http://schemas.openxmlformats.org/markup-compatibility/2006" xmlns:a14="http://schemas.microsoft.com/office/drawing/2010/main" val="FFFF00" mc:Ignorable="a14" a14:legacySpreadsheetColorIndex="13"/>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FF00" mc:Ignorable="a14" a14:legacySpreadsheetColorIndex="13"/>
                  </a:gs>
                </a:gsLst>
                <a:lin ang="0" scaled="1"/>
              </a:gradFill>
              <a:ln w="12700">
                <a:solidFill>
                  <a:srgbClr val="000000"/>
                </a:solidFill>
                <a:prstDash val="solid"/>
              </a:ln>
            </c:spPr>
            <c:extLst>
              <c:ext xmlns:c16="http://schemas.microsoft.com/office/drawing/2014/chart" uri="{C3380CC4-5D6E-409C-BE32-E72D297353CC}">
                <c16:uniqueId val="{00000007-C443-4672-BBD6-178BD52E289C}"/>
              </c:ext>
            </c:extLst>
          </c:dPt>
          <c:dPt>
            <c:idx val="7"/>
            <c:invertIfNegative val="0"/>
            <c:bubble3D val="0"/>
            <c:spPr>
              <a:gradFill rotWithShape="0">
                <a:gsLst>
                  <a:gs pos="0">
                    <a:srgbClr xmlns:mc="http://schemas.openxmlformats.org/markup-compatibility/2006" xmlns:a14="http://schemas.microsoft.com/office/drawing/2010/main" val="CC99FF" mc:Ignorable="a14" a14:legacySpreadsheetColorIndex="46"/>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CC99FF" mc:Ignorable="a14" a14:legacySpreadsheetColorIndex="46"/>
                  </a:gs>
                </a:gsLst>
                <a:lin ang="0" scaled="1"/>
              </a:gradFill>
              <a:ln w="12700">
                <a:solidFill>
                  <a:srgbClr val="000000"/>
                </a:solidFill>
                <a:prstDash val="solid"/>
              </a:ln>
            </c:spPr>
            <c:extLst>
              <c:ext xmlns:c16="http://schemas.microsoft.com/office/drawing/2014/chart" uri="{C3380CC4-5D6E-409C-BE32-E72D297353CC}">
                <c16:uniqueId val="{00000009-C443-4672-BBD6-178BD52E289C}"/>
              </c:ext>
            </c:extLst>
          </c:dPt>
          <c:dPt>
            <c:idx val="8"/>
            <c:invertIfNegative val="0"/>
            <c:bubble3D val="0"/>
            <c:spPr>
              <a:gradFill rotWithShape="0">
                <a:gsLst>
                  <a:gs pos="0">
                    <a:srgbClr xmlns:mc="http://schemas.openxmlformats.org/markup-compatibility/2006" xmlns:a14="http://schemas.microsoft.com/office/drawing/2010/main" val="993366" mc:Ignorable="a14" a14:legacySpreadsheetColorIndex="61"/>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3366" mc:Ignorable="a14" a14:legacySpreadsheetColorIndex="61"/>
                  </a:gs>
                </a:gsLst>
                <a:lin ang="0" scaled="1"/>
              </a:gradFill>
              <a:ln w="12700">
                <a:solidFill>
                  <a:srgbClr val="000000"/>
                </a:solidFill>
                <a:prstDash val="solid"/>
              </a:ln>
            </c:spPr>
            <c:extLst>
              <c:ext xmlns:c16="http://schemas.microsoft.com/office/drawing/2014/chart" uri="{C3380CC4-5D6E-409C-BE32-E72D297353CC}">
                <c16:uniqueId val="{0000000B-C443-4672-BBD6-178BD52E289C}"/>
              </c:ext>
            </c:extLst>
          </c:dPt>
          <c:dPt>
            <c:idx val="9"/>
            <c:invertIfNegative val="0"/>
            <c:bubble3D val="0"/>
            <c:spPr>
              <a:gradFill rotWithShape="0">
                <a:gsLst>
                  <a:gs pos="0">
                    <a:srgbClr xmlns:mc="http://schemas.openxmlformats.org/markup-compatibility/2006" xmlns:a14="http://schemas.microsoft.com/office/drawing/2010/main" val="99CC00" mc:Ignorable="a14" a14:legacySpreadsheetColorIndex="50"/>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CC00" mc:Ignorable="a14" a14:legacySpreadsheetColorIndex="50"/>
                  </a:gs>
                </a:gsLst>
                <a:lin ang="0" scaled="1"/>
              </a:gradFill>
              <a:ln w="12700">
                <a:solidFill>
                  <a:srgbClr val="000000"/>
                </a:solidFill>
                <a:prstDash val="solid"/>
              </a:ln>
            </c:spPr>
            <c:extLst>
              <c:ext xmlns:c16="http://schemas.microsoft.com/office/drawing/2014/chart" uri="{C3380CC4-5D6E-409C-BE32-E72D297353CC}">
                <c16:uniqueId val="{0000000D-C443-4672-BBD6-178BD52E289C}"/>
              </c:ext>
            </c:extLst>
          </c:dPt>
          <c:dPt>
            <c:idx val="10"/>
            <c:invertIfNegative val="0"/>
            <c:bubble3D val="0"/>
            <c:spPr>
              <a:gradFill rotWithShape="0">
                <a:gsLst>
                  <a:gs pos="0">
                    <a:srgbClr xmlns:mc="http://schemas.openxmlformats.org/markup-compatibility/2006" xmlns:a14="http://schemas.microsoft.com/office/drawing/2010/main" val="99CC00" mc:Ignorable="a14" a14:legacySpreadsheetColorIndex="50"/>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CC00" mc:Ignorable="a14" a14:legacySpreadsheetColorIndex="50"/>
                  </a:gs>
                </a:gsLst>
                <a:lin ang="0" scaled="1"/>
              </a:gradFill>
              <a:ln w="12700">
                <a:solidFill>
                  <a:srgbClr val="000000"/>
                </a:solidFill>
                <a:prstDash val="solid"/>
              </a:ln>
            </c:spPr>
            <c:extLst>
              <c:ext xmlns:c16="http://schemas.microsoft.com/office/drawing/2014/chart" uri="{C3380CC4-5D6E-409C-BE32-E72D297353CC}">
                <c16:uniqueId val="{0000000F-C443-4672-BBD6-178BD52E289C}"/>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'groep 8'!$D$62:$AG$62</c:f>
              <c:strCache>
                <c:ptCount val="12"/>
                <c:pt idx="0">
                  <c:v>technisch lezen</c:v>
                </c:pt>
                <c:pt idx="1">
                  <c:v>begrijpend lezen</c:v>
                </c:pt>
                <c:pt idx="2">
                  <c:v>spellen</c:v>
                </c:pt>
                <c:pt idx="3">
                  <c:v>ww spellen</c:v>
                </c:pt>
                <c:pt idx="4">
                  <c:v>hoofdrekenen</c:v>
                </c:pt>
                <c:pt idx="5">
                  <c:v>rekenen &amp; wiskunde</c:v>
                </c:pt>
                <c:pt idx="6">
                  <c:v>eindresultaat</c:v>
                </c:pt>
                <c:pt idx="7">
                  <c:v>doublure</c:v>
                </c:pt>
                <c:pt idx="8">
                  <c:v>specifieke onderwijsbehoefte</c:v>
                </c:pt>
                <c:pt idx="9">
                  <c:v>sociaal competent</c:v>
                </c:pt>
                <c:pt idx="10">
                  <c:v>plaatsing VO</c:v>
                </c:pt>
                <c:pt idx="11">
                  <c:v>positie VO na 3 jr. </c:v>
                </c:pt>
              </c:strCache>
            </c:strRef>
          </c:cat>
          <c:val>
            <c:numRef>
              <c:f>'groep 8'!$D$63:$AG$63</c:f>
              <c:numCache>
                <c:formatCode>0%</c:formatCode>
                <c:ptCount val="12"/>
                <c:pt idx="0">
                  <c:v>0</c:v>
                </c:pt>
                <c:pt idx="1">
                  <c:v>0.83333333333333337</c:v>
                </c:pt>
                <c:pt idx="2">
                  <c:v>0.83333333333333337</c:v>
                </c:pt>
                <c:pt idx="3">
                  <c:v>0.66666666666666663</c:v>
                </c:pt>
                <c:pt idx="4">
                  <c:v>0.66666666666666663</c:v>
                </c:pt>
                <c:pt idx="5">
                  <c:v>0.83333333333333337</c:v>
                </c:pt>
                <c:pt idx="6">
                  <c:v>0.76666666666666661</c:v>
                </c:pt>
                <c:pt idx="7" formatCode="0.00%">
                  <c:v>0</c:v>
                </c:pt>
                <c:pt idx="8">
                  <c:v>0</c:v>
                </c:pt>
                <c:pt idx="9">
                  <c:v>1</c:v>
                </c:pt>
                <c:pt idx="10">
                  <c:v>1</c:v>
                </c:pt>
                <c:pt idx="11">
                  <c:v>0</c:v>
                </c:pt>
              </c:numCache>
            </c:numRef>
          </c:val>
          <c:extLst>
            <c:ext xmlns:c16="http://schemas.microsoft.com/office/drawing/2014/chart" uri="{C3380CC4-5D6E-409C-BE32-E72D297353CC}">
              <c16:uniqueId val="{00000010-C443-4672-BBD6-178BD52E289C}"/>
            </c:ext>
          </c:extLst>
        </c:ser>
        <c:dLbls>
          <c:showLegendKey val="0"/>
          <c:showVal val="0"/>
          <c:showCatName val="0"/>
          <c:showSerName val="0"/>
          <c:showPercent val="0"/>
          <c:showBubbleSize val="0"/>
        </c:dLbls>
        <c:gapWidth val="50"/>
        <c:axId val="382691784"/>
        <c:axId val="382694528"/>
      </c:barChart>
      <c:catAx>
        <c:axId val="38269178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nl-NL"/>
                  <a:t>resultaten per indicator</a:t>
                </a:r>
              </a:p>
            </c:rich>
          </c:tx>
          <c:layout>
            <c:manualLayout>
              <c:xMode val="edge"/>
              <c:yMode val="edge"/>
              <c:x val="0.3877224383159884"/>
              <c:y val="8.9285714285714281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nl-NL"/>
          </a:p>
        </c:txPr>
        <c:crossAx val="382694528"/>
        <c:crosses val="autoZero"/>
        <c:auto val="1"/>
        <c:lblAlgn val="ctr"/>
        <c:lblOffset val="100"/>
        <c:tickLblSkip val="1"/>
        <c:tickMarkSkip val="1"/>
        <c:noMultiLvlLbl val="0"/>
      </c:catAx>
      <c:valAx>
        <c:axId val="382694528"/>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382691784"/>
        <c:crosses val="autoZero"/>
        <c:crossBetween val="between"/>
        <c:majorUnit val="0.2"/>
      </c:valAx>
      <c:spPr>
        <a:gradFill rotWithShape="0">
          <a:gsLst>
            <a:gs pos="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CCFFFF" mc:Ignorable="a14" a14:legacySpreadsheetColorIndex="41"/>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6165859380091"/>
          <c:y val="9.6774362914361617E-2"/>
          <c:w val="0.72064119550815608"/>
          <c:h val="0.82078996694032635"/>
        </c:manualLayout>
      </c:layout>
      <c:barChart>
        <c:barDir val="col"/>
        <c:grouping val="clustered"/>
        <c:varyColors val="0"/>
        <c:ser>
          <c:idx val="1"/>
          <c:order val="1"/>
          <c:tx>
            <c:strRef>
              <c:f>'groep 8'!$C$74</c:f>
              <c:strCache>
                <c:ptCount val="1"/>
                <c:pt idx="0">
                  <c:v>Aanleg</c:v>
                </c:pt>
              </c:strCache>
            </c:strRef>
          </c:tx>
          <c:spPr>
            <a:gradFill rotWithShape="0">
              <a:gsLst>
                <a:gs pos="0">
                  <a:srgbClr xmlns:mc="http://schemas.openxmlformats.org/markup-compatibility/2006" xmlns:a14="http://schemas.microsoft.com/office/drawing/2010/main" val="3366FF" mc:Ignorable="a14" a14:legacySpreadsheetColorIndex="48"/>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3366FF" mc:Ignorable="a14" a14:legacySpreadsheetColorIndex="48"/>
                </a:gs>
              </a:gsLst>
              <a:lin ang="0" scaled="1"/>
            </a:gra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6027-45F4-AC8B-1D332A820249}"/>
              </c:ext>
            </c:extLst>
          </c:dPt>
          <c:dPt>
            <c:idx val="1"/>
            <c:invertIfNegative val="0"/>
            <c:bubble3D val="0"/>
            <c:extLst>
              <c:ext xmlns:c16="http://schemas.microsoft.com/office/drawing/2014/chart" uri="{C3380CC4-5D6E-409C-BE32-E72D297353CC}">
                <c16:uniqueId val="{00000001-6027-45F4-AC8B-1D332A820249}"/>
              </c:ext>
            </c:extLst>
          </c:dPt>
          <c:dPt>
            <c:idx val="2"/>
            <c:invertIfNegative val="0"/>
            <c:bubble3D val="0"/>
            <c:extLst>
              <c:ext xmlns:c16="http://schemas.microsoft.com/office/drawing/2014/chart" uri="{C3380CC4-5D6E-409C-BE32-E72D297353CC}">
                <c16:uniqueId val="{00000002-6027-45F4-AC8B-1D332A820249}"/>
              </c:ext>
            </c:extLst>
          </c:dPt>
          <c:dPt>
            <c:idx val="3"/>
            <c:invertIfNegative val="0"/>
            <c:bubble3D val="0"/>
            <c:extLst>
              <c:ext xmlns:c16="http://schemas.microsoft.com/office/drawing/2014/chart" uri="{C3380CC4-5D6E-409C-BE32-E72D297353CC}">
                <c16:uniqueId val="{00000003-6027-45F4-AC8B-1D332A820249}"/>
              </c:ext>
            </c:extLst>
          </c:dPt>
          <c:dPt>
            <c:idx val="4"/>
            <c:invertIfNegative val="0"/>
            <c:bubble3D val="0"/>
            <c:extLst>
              <c:ext xmlns:c16="http://schemas.microsoft.com/office/drawing/2014/chart" uri="{C3380CC4-5D6E-409C-BE32-E72D297353CC}">
                <c16:uniqueId val="{00000004-6027-45F4-AC8B-1D332A820249}"/>
              </c:ext>
            </c:extLst>
          </c:dPt>
          <c:dLbls>
            <c:spPr>
              <a:noFill/>
              <a:ln w="25400">
                <a:noFill/>
              </a:ln>
            </c:spPr>
            <c:txPr>
              <a:bodyPr wrap="square" lIns="38100" tIns="19050" rIns="38100" bIns="19050" anchor="ctr">
                <a:spAutoFit/>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'groep 8'!$D$66:$H$66</c:f>
              <c:strCache>
                <c:ptCount val="5"/>
                <c:pt idx="0">
                  <c:v>A</c:v>
                </c:pt>
                <c:pt idx="1">
                  <c:v>B</c:v>
                </c:pt>
                <c:pt idx="2">
                  <c:v>C</c:v>
                </c:pt>
                <c:pt idx="3">
                  <c:v>D</c:v>
                </c:pt>
                <c:pt idx="4">
                  <c:v>E</c:v>
                </c:pt>
              </c:strCache>
            </c:strRef>
          </c:cat>
          <c:val>
            <c:numRef>
              <c:f>'groep 8'!$D$74:$H$74</c:f>
              <c:numCache>
                <c:formatCode>0%</c:formatCode>
                <c:ptCount val="5"/>
                <c:pt idx="0">
                  <c:v>0.33333333333333331</c:v>
                </c:pt>
                <c:pt idx="1">
                  <c:v>0.16666666666666666</c:v>
                </c:pt>
                <c:pt idx="2">
                  <c:v>0.33333333333333331</c:v>
                </c:pt>
                <c:pt idx="3">
                  <c:v>0.16666666666666666</c:v>
                </c:pt>
                <c:pt idx="4">
                  <c:v>0</c:v>
                </c:pt>
              </c:numCache>
            </c:numRef>
          </c:val>
          <c:extLst>
            <c:ext xmlns:c16="http://schemas.microsoft.com/office/drawing/2014/chart" uri="{C3380CC4-5D6E-409C-BE32-E72D297353CC}">
              <c16:uniqueId val="{00000005-6027-45F4-AC8B-1D332A820249}"/>
            </c:ext>
          </c:extLst>
        </c:ser>
        <c:ser>
          <c:idx val="2"/>
          <c:order val="2"/>
          <c:tx>
            <c:strRef>
              <c:f>'groep 8'!$C$75</c:f>
              <c:strCache>
                <c:ptCount val="1"/>
                <c:pt idx="0">
                  <c:v>Resultaat</c:v>
                </c:pt>
              </c:strCache>
            </c:strRef>
          </c:tx>
          <c:spPr>
            <a:gradFill rotWithShape="0">
              <a:gsLst>
                <a:gs pos="0">
                  <a:srgbClr xmlns:mc="http://schemas.openxmlformats.org/markup-compatibility/2006" xmlns:a14="http://schemas.microsoft.com/office/drawing/2010/main" val="FF9900" mc:Ignorable="a14" a14:legacySpreadsheetColorIndex="52"/>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9900" mc:Ignorable="a14" a14:legacySpreadsheetColorIndex="52"/>
                </a:gs>
              </a:gsLst>
              <a:lin ang="0" scaled="1"/>
            </a:gra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'groep 8'!$D$66:$H$66</c:f>
              <c:strCache>
                <c:ptCount val="5"/>
                <c:pt idx="0">
                  <c:v>A</c:v>
                </c:pt>
                <c:pt idx="1">
                  <c:v>B</c:v>
                </c:pt>
                <c:pt idx="2">
                  <c:v>C</c:v>
                </c:pt>
                <c:pt idx="3">
                  <c:v>D</c:v>
                </c:pt>
                <c:pt idx="4">
                  <c:v>E</c:v>
                </c:pt>
              </c:strCache>
            </c:strRef>
          </c:cat>
          <c:val>
            <c:numRef>
              <c:f>'groep 8'!$D$75:$H$75</c:f>
              <c:numCache>
                <c:formatCode>0%</c:formatCode>
                <c:ptCount val="5"/>
                <c:pt idx="0">
                  <c:v>0.19999999999999998</c:v>
                </c:pt>
                <c:pt idx="1">
                  <c:v>0.16666666666666666</c:v>
                </c:pt>
                <c:pt idx="2">
                  <c:v>0.26666666666666666</c:v>
                </c:pt>
                <c:pt idx="3">
                  <c:v>0.13333333333333333</c:v>
                </c:pt>
                <c:pt idx="4">
                  <c:v>0</c:v>
                </c:pt>
              </c:numCache>
            </c:numRef>
          </c:val>
          <c:extLst>
            <c:ext xmlns:c16="http://schemas.microsoft.com/office/drawing/2014/chart" uri="{C3380CC4-5D6E-409C-BE32-E72D297353CC}">
              <c16:uniqueId val="{00000006-6027-45F4-AC8B-1D332A820249}"/>
            </c:ext>
          </c:extLst>
        </c:ser>
        <c:dLbls>
          <c:showLegendKey val="0"/>
          <c:showVal val="0"/>
          <c:showCatName val="0"/>
          <c:showSerName val="0"/>
          <c:showPercent val="0"/>
          <c:showBubbleSize val="0"/>
        </c:dLbls>
        <c:gapWidth val="40"/>
        <c:axId val="382692176"/>
        <c:axId val="528134512"/>
      </c:barChart>
      <c:barChart>
        <c:barDir val="col"/>
        <c:grouping val="clustered"/>
        <c:varyColors val="0"/>
        <c:ser>
          <c:idx val="0"/>
          <c:order val="0"/>
          <c:tx>
            <c:strRef>
              <c:f>'groep 8'!$C$67</c:f>
              <c:strCache>
                <c:ptCount val="1"/>
                <c:pt idx="0">
                  <c:v>Norm</c:v>
                </c:pt>
              </c:strCache>
            </c:strRef>
          </c:tx>
          <c:spPr>
            <a:noFill/>
            <a:ln w="25400">
              <a:solidFill>
                <a:srgbClr val="000000"/>
              </a:solidFill>
              <a:prstDash val="solid"/>
            </a:ln>
          </c:spPr>
          <c:invertIfNegative val="0"/>
          <c:cat>
            <c:strRef>
              <c:f>'groep 8'!$D$66:$H$66</c:f>
              <c:strCache>
                <c:ptCount val="5"/>
                <c:pt idx="0">
                  <c:v>A</c:v>
                </c:pt>
                <c:pt idx="1">
                  <c:v>B</c:v>
                </c:pt>
                <c:pt idx="2">
                  <c:v>C</c:v>
                </c:pt>
                <c:pt idx="3">
                  <c:v>D</c:v>
                </c:pt>
                <c:pt idx="4">
                  <c:v>E</c:v>
                </c:pt>
              </c:strCache>
            </c:strRef>
          </c:cat>
          <c:val>
            <c:numRef>
              <c:f>'groep 8'!$D$67:$H$67</c:f>
              <c:numCache>
                <c:formatCode>0%</c:formatCode>
                <c:ptCount val="5"/>
                <c:pt idx="0">
                  <c:v>0.25</c:v>
                </c:pt>
                <c:pt idx="1">
                  <c:v>0.25</c:v>
                </c:pt>
                <c:pt idx="2">
                  <c:v>0.25</c:v>
                </c:pt>
                <c:pt idx="3">
                  <c:v>0.15</c:v>
                </c:pt>
                <c:pt idx="4">
                  <c:v>0.1</c:v>
                </c:pt>
              </c:numCache>
            </c:numRef>
          </c:val>
          <c:extLst>
            <c:ext xmlns:c16="http://schemas.microsoft.com/office/drawing/2014/chart" uri="{C3380CC4-5D6E-409C-BE32-E72D297353CC}">
              <c16:uniqueId val="{00000007-6027-45F4-AC8B-1D332A820249}"/>
            </c:ext>
          </c:extLst>
        </c:ser>
        <c:dLbls>
          <c:showLegendKey val="0"/>
          <c:showVal val="0"/>
          <c:showCatName val="0"/>
          <c:showSerName val="0"/>
          <c:showPercent val="0"/>
          <c:showBubbleSize val="0"/>
        </c:dLbls>
        <c:gapWidth val="20"/>
        <c:axId val="528129024"/>
        <c:axId val="380862776"/>
      </c:barChart>
      <c:catAx>
        <c:axId val="382692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528134512"/>
        <c:crosses val="autoZero"/>
        <c:auto val="1"/>
        <c:lblAlgn val="ctr"/>
        <c:lblOffset val="100"/>
        <c:tickLblSkip val="1"/>
        <c:tickMarkSkip val="1"/>
        <c:noMultiLvlLbl val="0"/>
      </c:catAx>
      <c:valAx>
        <c:axId val="528134512"/>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382692176"/>
        <c:crosses val="autoZero"/>
        <c:crossBetween val="between"/>
        <c:majorUnit val="0.2"/>
      </c:valAx>
      <c:catAx>
        <c:axId val="528129024"/>
        <c:scaling>
          <c:orientation val="minMax"/>
        </c:scaling>
        <c:delete val="1"/>
        <c:axPos val="b"/>
        <c:title>
          <c:tx>
            <c:rich>
              <a:bodyPr/>
              <a:lstStyle/>
              <a:p>
                <a:pPr>
                  <a:defRPr sz="1000" b="1" i="0" u="none" strike="noStrike" baseline="0">
                    <a:solidFill>
                      <a:srgbClr val="000000"/>
                    </a:solidFill>
                    <a:latin typeface="Arial"/>
                    <a:ea typeface="Arial"/>
                    <a:cs typeface="Arial"/>
                  </a:defRPr>
                </a:pPr>
                <a:r>
                  <a:rPr lang="nl-NL"/>
                  <a:t>aanleg - resultaat</a:t>
                </a:r>
              </a:p>
            </c:rich>
          </c:tx>
          <c:layout>
            <c:manualLayout>
              <c:xMode val="edge"/>
              <c:yMode val="edge"/>
              <c:x val="0.36121027824235974"/>
              <c:y val="1.6129060485726935E-2"/>
            </c:manualLayout>
          </c:layout>
          <c:overlay val="0"/>
          <c:spPr>
            <a:noFill/>
            <a:ln w="25400">
              <a:noFill/>
            </a:ln>
          </c:spPr>
        </c:title>
        <c:numFmt formatCode="General" sourceLinked="1"/>
        <c:majorTickMark val="out"/>
        <c:minorTickMark val="none"/>
        <c:tickLblPos val="nextTo"/>
        <c:crossAx val="380862776"/>
        <c:crosses val="autoZero"/>
        <c:auto val="1"/>
        <c:lblAlgn val="ctr"/>
        <c:lblOffset val="100"/>
        <c:noMultiLvlLbl val="0"/>
      </c:catAx>
      <c:valAx>
        <c:axId val="380862776"/>
        <c:scaling>
          <c:orientation val="minMax"/>
        </c:scaling>
        <c:delete val="1"/>
        <c:axPos val="r"/>
        <c:numFmt formatCode="0%" sourceLinked="1"/>
        <c:majorTickMark val="out"/>
        <c:minorTickMark val="none"/>
        <c:tickLblPos val="nextTo"/>
        <c:crossAx val="528129024"/>
        <c:crosses val="max"/>
        <c:crossBetween val="between"/>
      </c:valAx>
      <c:spPr>
        <a:gradFill rotWithShape="0">
          <a:gsLst>
            <a:gs pos="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CCFFFF" mc:Ignorable="a14" a14:legacySpreadsheetColorIndex="41"/>
            </a:gs>
          </a:gsLst>
          <a:lin ang="5400000" scaled="1"/>
        </a:gradFill>
        <a:ln w="12700">
          <a:solidFill>
            <a:srgbClr val="808080"/>
          </a:solidFill>
          <a:prstDash val="solid"/>
        </a:ln>
      </c:spPr>
    </c:plotArea>
    <c:legend>
      <c:legendPos val="r"/>
      <c:layout>
        <c:manualLayout>
          <c:xMode val="edge"/>
          <c:yMode val="edge"/>
          <c:x val="0.8469758248441539"/>
          <c:y val="0.43906886877812218"/>
          <c:w val="0.13345207324225114"/>
          <c:h val="0.11469554123183599"/>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6165859380091"/>
          <c:y val="9.6774362914361617E-2"/>
          <c:w val="0.72064119550815608"/>
          <c:h val="0.82078996694032635"/>
        </c:manualLayout>
      </c:layout>
      <c:barChart>
        <c:barDir val="col"/>
        <c:grouping val="clustered"/>
        <c:varyColors val="0"/>
        <c:ser>
          <c:idx val="1"/>
          <c:order val="1"/>
          <c:tx>
            <c:strRef>
              <c:f>'groep 3'!$C$74</c:f>
              <c:strCache>
                <c:ptCount val="1"/>
                <c:pt idx="0">
                  <c:v>Aanleg</c:v>
                </c:pt>
              </c:strCache>
            </c:strRef>
          </c:tx>
          <c:spPr>
            <a:gradFill rotWithShape="0">
              <a:gsLst>
                <a:gs pos="0">
                  <a:srgbClr xmlns:mc="http://schemas.openxmlformats.org/markup-compatibility/2006" xmlns:a14="http://schemas.microsoft.com/office/drawing/2010/main" val="3366FF" mc:Ignorable="a14" a14:legacySpreadsheetColorIndex="48"/>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3366FF" mc:Ignorable="a14" a14:legacySpreadsheetColorIndex="48"/>
                </a:gs>
              </a:gsLst>
              <a:lin ang="0" scaled="1"/>
            </a:gra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DAF5-4601-BA26-184C04607435}"/>
              </c:ext>
            </c:extLst>
          </c:dPt>
          <c:dPt>
            <c:idx val="1"/>
            <c:invertIfNegative val="0"/>
            <c:bubble3D val="0"/>
            <c:extLst>
              <c:ext xmlns:c16="http://schemas.microsoft.com/office/drawing/2014/chart" uri="{C3380CC4-5D6E-409C-BE32-E72D297353CC}">
                <c16:uniqueId val="{00000001-DAF5-4601-BA26-184C04607435}"/>
              </c:ext>
            </c:extLst>
          </c:dPt>
          <c:dPt>
            <c:idx val="2"/>
            <c:invertIfNegative val="0"/>
            <c:bubble3D val="0"/>
            <c:extLst>
              <c:ext xmlns:c16="http://schemas.microsoft.com/office/drawing/2014/chart" uri="{C3380CC4-5D6E-409C-BE32-E72D297353CC}">
                <c16:uniqueId val="{00000002-DAF5-4601-BA26-184C04607435}"/>
              </c:ext>
            </c:extLst>
          </c:dPt>
          <c:dPt>
            <c:idx val="3"/>
            <c:invertIfNegative val="0"/>
            <c:bubble3D val="0"/>
            <c:extLst>
              <c:ext xmlns:c16="http://schemas.microsoft.com/office/drawing/2014/chart" uri="{C3380CC4-5D6E-409C-BE32-E72D297353CC}">
                <c16:uniqueId val="{00000003-DAF5-4601-BA26-184C04607435}"/>
              </c:ext>
            </c:extLst>
          </c:dPt>
          <c:dPt>
            <c:idx val="4"/>
            <c:invertIfNegative val="0"/>
            <c:bubble3D val="0"/>
            <c:extLst>
              <c:ext xmlns:c16="http://schemas.microsoft.com/office/drawing/2014/chart" uri="{C3380CC4-5D6E-409C-BE32-E72D297353CC}">
                <c16:uniqueId val="{00000004-DAF5-4601-BA26-184C04607435}"/>
              </c:ext>
            </c:extLst>
          </c:dPt>
          <c:dLbls>
            <c:spPr>
              <a:noFill/>
              <a:ln w="25400">
                <a:noFill/>
              </a:ln>
            </c:spPr>
            <c:txPr>
              <a:bodyPr wrap="square" lIns="38100" tIns="19050" rIns="38100" bIns="19050" anchor="ctr">
                <a:spAutoFit/>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'groep 3'!$D$66:$H$66</c:f>
              <c:strCache>
                <c:ptCount val="5"/>
                <c:pt idx="0">
                  <c:v>A</c:v>
                </c:pt>
                <c:pt idx="1">
                  <c:v>B</c:v>
                </c:pt>
                <c:pt idx="2">
                  <c:v>C</c:v>
                </c:pt>
                <c:pt idx="3">
                  <c:v>D</c:v>
                </c:pt>
                <c:pt idx="4">
                  <c:v>E</c:v>
                </c:pt>
              </c:strCache>
            </c:strRef>
          </c:cat>
          <c:val>
            <c:numRef>
              <c:f>'groep 3'!$D$74:$H$74</c:f>
              <c:numCache>
                <c:formatCode>0%</c:formatCode>
                <c:ptCount val="5"/>
                <c:pt idx="0">
                  <c:v>0.2</c:v>
                </c:pt>
                <c:pt idx="1">
                  <c:v>0.4</c:v>
                </c:pt>
                <c:pt idx="2">
                  <c:v>0.4</c:v>
                </c:pt>
                <c:pt idx="3">
                  <c:v>0</c:v>
                </c:pt>
                <c:pt idx="4">
                  <c:v>0</c:v>
                </c:pt>
              </c:numCache>
            </c:numRef>
          </c:val>
          <c:extLst>
            <c:ext xmlns:c16="http://schemas.microsoft.com/office/drawing/2014/chart" uri="{C3380CC4-5D6E-409C-BE32-E72D297353CC}">
              <c16:uniqueId val="{00000005-DAF5-4601-BA26-184C04607435}"/>
            </c:ext>
          </c:extLst>
        </c:ser>
        <c:ser>
          <c:idx val="2"/>
          <c:order val="2"/>
          <c:tx>
            <c:strRef>
              <c:f>'groep 3'!$C$75</c:f>
              <c:strCache>
                <c:ptCount val="1"/>
                <c:pt idx="0">
                  <c:v>Resultaat</c:v>
                </c:pt>
              </c:strCache>
            </c:strRef>
          </c:tx>
          <c:spPr>
            <a:gradFill rotWithShape="0">
              <a:gsLst>
                <a:gs pos="0">
                  <a:srgbClr xmlns:mc="http://schemas.openxmlformats.org/markup-compatibility/2006" xmlns:a14="http://schemas.microsoft.com/office/drawing/2010/main" val="FF9900" mc:Ignorable="a14" a14:legacySpreadsheetColorIndex="52"/>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9900" mc:Ignorable="a14" a14:legacySpreadsheetColorIndex="52"/>
                </a:gs>
              </a:gsLst>
              <a:lin ang="0" scaled="1"/>
            </a:gra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'groep 3'!$D$66:$H$66</c:f>
              <c:strCache>
                <c:ptCount val="5"/>
                <c:pt idx="0">
                  <c:v>A</c:v>
                </c:pt>
                <c:pt idx="1">
                  <c:v>B</c:v>
                </c:pt>
                <c:pt idx="2">
                  <c:v>C</c:v>
                </c:pt>
                <c:pt idx="3">
                  <c:v>D</c:v>
                </c:pt>
                <c:pt idx="4">
                  <c:v>E</c:v>
                </c:pt>
              </c:strCache>
            </c:strRef>
          </c:cat>
          <c:val>
            <c:numRef>
              <c:f>'groep 3'!$D$75:$H$75</c:f>
              <c:numCache>
                <c:formatCode>0%</c:formatCode>
                <c:ptCount val="5"/>
                <c:pt idx="0">
                  <c:v>0.2</c:v>
                </c:pt>
                <c:pt idx="1">
                  <c:v>0.4</c:v>
                </c:pt>
                <c:pt idx="2">
                  <c:v>0.2</c:v>
                </c:pt>
                <c:pt idx="3">
                  <c:v>0</c:v>
                </c:pt>
                <c:pt idx="4">
                  <c:v>0</c:v>
                </c:pt>
              </c:numCache>
            </c:numRef>
          </c:val>
          <c:extLst>
            <c:ext xmlns:c16="http://schemas.microsoft.com/office/drawing/2014/chart" uri="{C3380CC4-5D6E-409C-BE32-E72D297353CC}">
              <c16:uniqueId val="{00000006-DAF5-4601-BA26-184C04607435}"/>
            </c:ext>
          </c:extLst>
        </c:ser>
        <c:dLbls>
          <c:showLegendKey val="0"/>
          <c:showVal val="0"/>
          <c:showCatName val="0"/>
          <c:showSerName val="0"/>
          <c:showPercent val="0"/>
          <c:showBubbleSize val="0"/>
        </c:dLbls>
        <c:gapWidth val="40"/>
        <c:axId val="382692176"/>
        <c:axId val="528134512"/>
      </c:barChart>
      <c:barChart>
        <c:barDir val="col"/>
        <c:grouping val="clustered"/>
        <c:varyColors val="0"/>
        <c:ser>
          <c:idx val="0"/>
          <c:order val="0"/>
          <c:tx>
            <c:strRef>
              <c:f>'groep 3'!$C$67</c:f>
              <c:strCache>
                <c:ptCount val="1"/>
                <c:pt idx="0">
                  <c:v>Norm</c:v>
                </c:pt>
              </c:strCache>
            </c:strRef>
          </c:tx>
          <c:spPr>
            <a:noFill/>
            <a:ln w="25400">
              <a:solidFill>
                <a:srgbClr val="000000"/>
              </a:solidFill>
              <a:prstDash val="solid"/>
            </a:ln>
          </c:spPr>
          <c:invertIfNegative val="0"/>
          <c:cat>
            <c:strRef>
              <c:f>'groep 3'!$D$66:$H$66</c:f>
              <c:strCache>
                <c:ptCount val="5"/>
                <c:pt idx="0">
                  <c:v>A</c:v>
                </c:pt>
                <c:pt idx="1">
                  <c:v>B</c:v>
                </c:pt>
                <c:pt idx="2">
                  <c:v>C</c:v>
                </c:pt>
                <c:pt idx="3">
                  <c:v>D</c:v>
                </c:pt>
                <c:pt idx="4">
                  <c:v>E</c:v>
                </c:pt>
              </c:strCache>
            </c:strRef>
          </c:cat>
          <c:val>
            <c:numRef>
              <c:f>'groep 3'!$D$67:$H$67</c:f>
              <c:numCache>
                <c:formatCode>0%</c:formatCode>
                <c:ptCount val="5"/>
                <c:pt idx="0">
                  <c:v>0.25</c:v>
                </c:pt>
                <c:pt idx="1">
                  <c:v>0.25</c:v>
                </c:pt>
                <c:pt idx="2">
                  <c:v>0.25</c:v>
                </c:pt>
                <c:pt idx="3">
                  <c:v>0.15</c:v>
                </c:pt>
                <c:pt idx="4">
                  <c:v>0.1</c:v>
                </c:pt>
              </c:numCache>
            </c:numRef>
          </c:val>
          <c:extLst>
            <c:ext xmlns:c16="http://schemas.microsoft.com/office/drawing/2014/chart" uri="{C3380CC4-5D6E-409C-BE32-E72D297353CC}">
              <c16:uniqueId val="{00000007-DAF5-4601-BA26-184C04607435}"/>
            </c:ext>
          </c:extLst>
        </c:ser>
        <c:dLbls>
          <c:showLegendKey val="0"/>
          <c:showVal val="0"/>
          <c:showCatName val="0"/>
          <c:showSerName val="0"/>
          <c:showPercent val="0"/>
          <c:showBubbleSize val="0"/>
        </c:dLbls>
        <c:gapWidth val="20"/>
        <c:axId val="528129024"/>
        <c:axId val="380862776"/>
      </c:barChart>
      <c:catAx>
        <c:axId val="382692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528134512"/>
        <c:crosses val="autoZero"/>
        <c:auto val="1"/>
        <c:lblAlgn val="ctr"/>
        <c:lblOffset val="100"/>
        <c:tickLblSkip val="1"/>
        <c:tickMarkSkip val="1"/>
        <c:noMultiLvlLbl val="0"/>
      </c:catAx>
      <c:valAx>
        <c:axId val="528134512"/>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382692176"/>
        <c:crosses val="autoZero"/>
        <c:crossBetween val="between"/>
        <c:majorUnit val="0.2"/>
      </c:valAx>
      <c:catAx>
        <c:axId val="528129024"/>
        <c:scaling>
          <c:orientation val="minMax"/>
        </c:scaling>
        <c:delete val="1"/>
        <c:axPos val="b"/>
        <c:title>
          <c:tx>
            <c:rich>
              <a:bodyPr/>
              <a:lstStyle/>
              <a:p>
                <a:pPr>
                  <a:defRPr sz="1000" b="1" i="0" u="none" strike="noStrike" baseline="0">
                    <a:solidFill>
                      <a:srgbClr val="000000"/>
                    </a:solidFill>
                    <a:latin typeface="Arial"/>
                    <a:ea typeface="Arial"/>
                    <a:cs typeface="Arial"/>
                  </a:defRPr>
                </a:pPr>
                <a:r>
                  <a:rPr lang="nl-NL"/>
                  <a:t>aanleg - resultaat</a:t>
                </a:r>
              </a:p>
            </c:rich>
          </c:tx>
          <c:layout>
            <c:manualLayout>
              <c:xMode val="edge"/>
              <c:yMode val="edge"/>
              <c:x val="0.36121027824235974"/>
              <c:y val="1.6129060485726935E-2"/>
            </c:manualLayout>
          </c:layout>
          <c:overlay val="0"/>
          <c:spPr>
            <a:noFill/>
            <a:ln w="25400">
              <a:noFill/>
            </a:ln>
          </c:spPr>
        </c:title>
        <c:numFmt formatCode="General" sourceLinked="1"/>
        <c:majorTickMark val="out"/>
        <c:minorTickMark val="none"/>
        <c:tickLblPos val="nextTo"/>
        <c:crossAx val="380862776"/>
        <c:crosses val="autoZero"/>
        <c:auto val="1"/>
        <c:lblAlgn val="ctr"/>
        <c:lblOffset val="100"/>
        <c:noMultiLvlLbl val="0"/>
      </c:catAx>
      <c:valAx>
        <c:axId val="380862776"/>
        <c:scaling>
          <c:orientation val="minMax"/>
        </c:scaling>
        <c:delete val="1"/>
        <c:axPos val="r"/>
        <c:numFmt formatCode="0%" sourceLinked="1"/>
        <c:majorTickMark val="out"/>
        <c:minorTickMark val="none"/>
        <c:tickLblPos val="nextTo"/>
        <c:crossAx val="528129024"/>
        <c:crosses val="max"/>
        <c:crossBetween val="between"/>
      </c:valAx>
      <c:spPr>
        <a:gradFill rotWithShape="0">
          <a:gsLst>
            <a:gs pos="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CCFFFF" mc:Ignorable="a14" a14:legacySpreadsheetColorIndex="41"/>
            </a:gs>
          </a:gsLst>
          <a:lin ang="5400000" scaled="1"/>
        </a:gradFill>
        <a:ln w="12700">
          <a:solidFill>
            <a:srgbClr val="808080"/>
          </a:solidFill>
          <a:prstDash val="solid"/>
        </a:ln>
      </c:spPr>
    </c:plotArea>
    <c:legend>
      <c:legendPos val="r"/>
      <c:layout>
        <c:manualLayout>
          <c:xMode val="edge"/>
          <c:yMode val="edge"/>
          <c:x val="0.8469758248441539"/>
          <c:y val="0.43906886877812218"/>
          <c:w val="0.13345207324225114"/>
          <c:h val="0.11469554123183599"/>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546119738647062E-2"/>
          <c:y val="8.9285714285714288E-2"/>
          <c:w val="0.87722201668992383"/>
          <c:h val="0.67321428571428577"/>
        </c:manualLayout>
      </c:layout>
      <c:barChart>
        <c:barDir val="col"/>
        <c:grouping val="clustered"/>
        <c:varyColors val="0"/>
        <c:ser>
          <c:idx val="0"/>
          <c:order val="0"/>
          <c:spPr>
            <a:gradFill rotWithShape="0">
              <a:gsLst>
                <a:gs pos="0">
                  <a:srgbClr xmlns:mc="http://schemas.openxmlformats.org/markup-compatibility/2006" xmlns:a14="http://schemas.microsoft.com/office/drawing/2010/main" val="9999FF" mc:Ignorable="a14" a14:legacySpreadsheetColorIndex="24"/>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99FF" mc:Ignorable="a14" a14:legacySpreadsheetColorIndex="24"/>
                </a:gs>
              </a:gsLst>
              <a:lin ang="0" scaled="1"/>
            </a:gradFill>
            <a:ln w="12700">
              <a:solidFill>
                <a:srgbClr val="000000"/>
              </a:solidFill>
              <a:prstDash val="solid"/>
            </a:ln>
          </c:spPr>
          <c:invertIfNegative val="0"/>
          <c:dPt>
            <c:idx val="3"/>
            <c:invertIfNegative val="0"/>
            <c:bubble3D val="0"/>
            <c:spPr>
              <a:gradFill rotWithShape="0">
                <a:gsLst>
                  <a:gs pos="0">
                    <a:srgbClr xmlns:mc="http://schemas.openxmlformats.org/markup-compatibility/2006" xmlns:a14="http://schemas.microsoft.com/office/drawing/2010/main" val="FF8080" mc:Ignorable="a14" a14:legacySpreadsheetColorIndex="29"/>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8080" mc:Ignorable="a14" a14:legacySpreadsheetColorIndex="29"/>
                  </a:gs>
                </a:gsLst>
                <a:lin ang="0" scaled="1"/>
              </a:gradFill>
              <a:ln w="12700">
                <a:solidFill>
                  <a:srgbClr val="000000"/>
                </a:solidFill>
                <a:prstDash val="solid"/>
              </a:ln>
            </c:spPr>
            <c:extLst>
              <c:ext xmlns:c16="http://schemas.microsoft.com/office/drawing/2014/chart" uri="{C3380CC4-5D6E-409C-BE32-E72D297353CC}">
                <c16:uniqueId val="{00000001-6EEE-4BD1-84DC-BC0456A7675C}"/>
              </c:ext>
            </c:extLst>
          </c:dPt>
          <c:dPt>
            <c:idx val="4"/>
            <c:invertIfNegative val="0"/>
            <c:bubble3D val="0"/>
            <c:spPr>
              <a:gradFill rotWithShape="0">
                <a:gsLst>
                  <a:gs pos="0">
                    <a:srgbClr xmlns:mc="http://schemas.openxmlformats.org/markup-compatibility/2006" xmlns:a14="http://schemas.microsoft.com/office/drawing/2010/main" val="FF8080" mc:Ignorable="a14" a14:legacySpreadsheetColorIndex="29"/>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8080" mc:Ignorable="a14" a14:legacySpreadsheetColorIndex="29"/>
                  </a:gs>
                </a:gsLst>
                <a:lin ang="0" scaled="1"/>
              </a:gradFill>
              <a:ln w="12700">
                <a:solidFill>
                  <a:srgbClr val="000000"/>
                </a:solidFill>
                <a:prstDash val="solid"/>
              </a:ln>
            </c:spPr>
            <c:extLst>
              <c:ext xmlns:c16="http://schemas.microsoft.com/office/drawing/2014/chart" uri="{C3380CC4-5D6E-409C-BE32-E72D297353CC}">
                <c16:uniqueId val="{00000003-6EEE-4BD1-84DC-BC0456A7675C}"/>
              </c:ext>
            </c:extLst>
          </c:dPt>
          <c:dPt>
            <c:idx val="5"/>
            <c:invertIfNegative val="0"/>
            <c:bubble3D val="0"/>
            <c:spPr>
              <a:gradFill rotWithShape="0">
                <a:gsLst>
                  <a:gs pos="0">
                    <a:srgbClr xmlns:mc="http://schemas.openxmlformats.org/markup-compatibility/2006" xmlns:a14="http://schemas.microsoft.com/office/drawing/2010/main" val="FF00FF" mc:Ignorable="a14" a14:legacySpreadsheetColorIndex="14"/>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00FF" mc:Ignorable="a14" a14:legacySpreadsheetColorIndex="14"/>
                  </a:gs>
                </a:gsLst>
                <a:lin ang="0" scaled="1"/>
              </a:gradFill>
              <a:ln w="12700">
                <a:solidFill>
                  <a:srgbClr val="000000"/>
                </a:solidFill>
                <a:prstDash val="solid"/>
              </a:ln>
            </c:spPr>
            <c:extLst>
              <c:ext xmlns:c16="http://schemas.microsoft.com/office/drawing/2014/chart" uri="{C3380CC4-5D6E-409C-BE32-E72D297353CC}">
                <c16:uniqueId val="{00000005-6EEE-4BD1-84DC-BC0456A7675C}"/>
              </c:ext>
            </c:extLst>
          </c:dPt>
          <c:dPt>
            <c:idx val="6"/>
            <c:invertIfNegative val="0"/>
            <c:bubble3D val="0"/>
            <c:spPr>
              <a:gradFill rotWithShape="0">
                <a:gsLst>
                  <a:gs pos="0">
                    <a:srgbClr xmlns:mc="http://schemas.openxmlformats.org/markup-compatibility/2006" xmlns:a14="http://schemas.microsoft.com/office/drawing/2010/main" val="FFFF00" mc:Ignorable="a14" a14:legacySpreadsheetColorIndex="13"/>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FF00" mc:Ignorable="a14" a14:legacySpreadsheetColorIndex="13"/>
                  </a:gs>
                </a:gsLst>
                <a:lin ang="0" scaled="1"/>
              </a:gradFill>
              <a:ln w="12700">
                <a:solidFill>
                  <a:srgbClr val="000000"/>
                </a:solidFill>
                <a:prstDash val="solid"/>
              </a:ln>
            </c:spPr>
            <c:extLst>
              <c:ext xmlns:c16="http://schemas.microsoft.com/office/drawing/2014/chart" uri="{C3380CC4-5D6E-409C-BE32-E72D297353CC}">
                <c16:uniqueId val="{00000007-6EEE-4BD1-84DC-BC0456A7675C}"/>
              </c:ext>
            </c:extLst>
          </c:dPt>
          <c:dPt>
            <c:idx val="7"/>
            <c:invertIfNegative val="0"/>
            <c:bubble3D val="0"/>
            <c:spPr>
              <a:gradFill rotWithShape="0">
                <a:gsLst>
                  <a:gs pos="0">
                    <a:srgbClr xmlns:mc="http://schemas.openxmlformats.org/markup-compatibility/2006" xmlns:a14="http://schemas.microsoft.com/office/drawing/2010/main" val="CC99FF" mc:Ignorable="a14" a14:legacySpreadsheetColorIndex="46"/>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CC99FF" mc:Ignorable="a14" a14:legacySpreadsheetColorIndex="46"/>
                  </a:gs>
                </a:gsLst>
                <a:lin ang="0" scaled="1"/>
              </a:gradFill>
              <a:ln w="12700">
                <a:solidFill>
                  <a:srgbClr val="000000"/>
                </a:solidFill>
                <a:prstDash val="solid"/>
              </a:ln>
            </c:spPr>
            <c:extLst>
              <c:ext xmlns:c16="http://schemas.microsoft.com/office/drawing/2014/chart" uri="{C3380CC4-5D6E-409C-BE32-E72D297353CC}">
                <c16:uniqueId val="{00000009-6EEE-4BD1-84DC-BC0456A7675C}"/>
              </c:ext>
            </c:extLst>
          </c:dPt>
          <c:dPt>
            <c:idx val="8"/>
            <c:invertIfNegative val="0"/>
            <c:bubble3D val="0"/>
            <c:spPr>
              <a:gradFill rotWithShape="0">
                <a:gsLst>
                  <a:gs pos="0">
                    <a:srgbClr xmlns:mc="http://schemas.openxmlformats.org/markup-compatibility/2006" xmlns:a14="http://schemas.microsoft.com/office/drawing/2010/main" val="993366" mc:Ignorable="a14" a14:legacySpreadsheetColorIndex="61"/>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3366" mc:Ignorable="a14" a14:legacySpreadsheetColorIndex="61"/>
                  </a:gs>
                </a:gsLst>
                <a:lin ang="0" scaled="1"/>
              </a:gradFill>
              <a:ln w="12700">
                <a:solidFill>
                  <a:srgbClr val="000000"/>
                </a:solidFill>
                <a:prstDash val="solid"/>
              </a:ln>
            </c:spPr>
            <c:extLst>
              <c:ext xmlns:c16="http://schemas.microsoft.com/office/drawing/2014/chart" uri="{C3380CC4-5D6E-409C-BE32-E72D297353CC}">
                <c16:uniqueId val="{0000000B-6EEE-4BD1-84DC-BC0456A7675C}"/>
              </c:ext>
            </c:extLst>
          </c:dPt>
          <c:dPt>
            <c:idx val="9"/>
            <c:invertIfNegative val="0"/>
            <c:bubble3D val="0"/>
            <c:spPr>
              <a:gradFill rotWithShape="0">
                <a:gsLst>
                  <a:gs pos="0">
                    <a:srgbClr xmlns:mc="http://schemas.openxmlformats.org/markup-compatibility/2006" xmlns:a14="http://schemas.microsoft.com/office/drawing/2010/main" val="99CC00" mc:Ignorable="a14" a14:legacySpreadsheetColorIndex="50"/>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CC00" mc:Ignorable="a14" a14:legacySpreadsheetColorIndex="50"/>
                  </a:gs>
                </a:gsLst>
                <a:lin ang="0" scaled="1"/>
              </a:gradFill>
              <a:ln w="12700">
                <a:solidFill>
                  <a:srgbClr val="000000"/>
                </a:solidFill>
                <a:prstDash val="solid"/>
              </a:ln>
            </c:spPr>
            <c:extLst>
              <c:ext xmlns:c16="http://schemas.microsoft.com/office/drawing/2014/chart" uri="{C3380CC4-5D6E-409C-BE32-E72D297353CC}">
                <c16:uniqueId val="{0000000D-6EEE-4BD1-84DC-BC0456A7675C}"/>
              </c:ext>
            </c:extLst>
          </c:dPt>
          <c:dPt>
            <c:idx val="10"/>
            <c:invertIfNegative val="0"/>
            <c:bubble3D val="0"/>
            <c:spPr>
              <a:gradFill rotWithShape="0">
                <a:gsLst>
                  <a:gs pos="0">
                    <a:srgbClr xmlns:mc="http://schemas.openxmlformats.org/markup-compatibility/2006" xmlns:a14="http://schemas.microsoft.com/office/drawing/2010/main" val="99CC00" mc:Ignorable="a14" a14:legacySpreadsheetColorIndex="50"/>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CC00" mc:Ignorable="a14" a14:legacySpreadsheetColorIndex="50"/>
                  </a:gs>
                </a:gsLst>
                <a:lin ang="0" scaled="1"/>
              </a:gradFill>
              <a:ln w="12700">
                <a:solidFill>
                  <a:srgbClr val="000000"/>
                </a:solidFill>
                <a:prstDash val="solid"/>
              </a:ln>
            </c:spPr>
            <c:extLst>
              <c:ext xmlns:c16="http://schemas.microsoft.com/office/drawing/2014/chart" uri="{C3380CC4-5D6E-409C-BE32-E72D297353CC}">
                <c16:uniqueId val="{0000000F-6EEE-4BD1-84DC-BC0456A7675C}"/>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'groep 4'!$D$62:$AG$62</c:f>
              <c:strCache>
                <c:ptCount val="12"/>
                <c:pt idx="0">
                  <c:v>technisch lezen</c:v>
                </c:pt>
                <c:pt idx="1">
                  <c:v>begrijpend lezen</c:v>
                </c:pt>
                <c:pt idx="2">
                  <c:v>spellen</c:v>
                </c:pt>
                <c:pt idx="3">
                  <c:v>ww spellen</c:v>
                </c:pt>
                <c:pt idx="4">
                  <c:v>hoofdrekenen</c:v>
                </c:pt>
                <c:pt idx="5">
                  <c:v>rekenen &amp; wiskunde</c:v>
                </c:pt>
                <c:pt idx="6">
                  <c:v>eindresultaat</c:v>
                </c:pt>
                <c:pt idx="7">
                  <c:v>doublure</c:v>
                </c:pt>
                <c:pt idx="8">
                  <c:v>specifieke onderwijsbehoefte</c:v>
                </c:pt>
                <c:pt idx="9">
                  <c:v>sociaal competent</c:v>
                </c:pt>
                <c:pt idx="10">
                  <c:v>plaatsing VO</c:v>
                </c:pt>
                <c:pt idx="11">
                  <c:v>positie VO na 3 jr. </c:v>
                </c:pt>
              </c:strCache>
            </c:strRef>
          </c:cat>
          <c:val>
            <c:numRef>
              <c:f>'groep 4'!$D$63:$AG$63</c:f>
              <c:numCache>
                <c:formatCode>0%</c:formatCode>
                <c:ptCount val="12"/>
                <c:pt idx="0">
                  <c:v>1</c:v>
                </c:pt>
                <c:pt idx="1">
                  <c:v>0</c:v>
                </c:pt>
                <c:pt idx="2">
                  <c:v>0.75</c:v>
                </c:pt>
                <c:pt idx="3">
                  <c:v>0</c:v>
                </c:pt>
                <c:pt idx="4">
                  <c:v>0.75</c:v>
                </c:pt>
                <c:pt idx="5">
                  <c:v>1</c:v>
                </c:pt>
                <c:pt idx="6">
                  <c:v>0.875</c:v>
                </c:pt>
                <c:pt idx="7" formatCode="0.00%">
                  <c:v>0.125</c:v>
                </c:pt>
                <c:pt idx="8">
                  <c:v>0.125</c:v>
                </c:pt>
                <c:pt idx="9">
                  <c:v>0.875</c:v>
                </c:pt>
                <c:pt idx="10">
                  <c:v>0</c:v>
                </c:pt>
                <c:pt idx="11">
                  <c:v>0</c:v>
                </c:pt>
              </c:numCache>
            </c:numRef>
          </c:val>
          <c:extLst>
            <c:ext xmlns:c16="http://schemas.microsoft.com/office/drawing/2014/chart" uri="{C3380CC4-5D6E-409C-BE32-E72D297353CC}">
              <c16:uniqueId val="{00000010-6EEE-4BD1-84DC-BC0456A7675C}"/>
            </c:ext>
          </c:extLst>
        </c:ser>
        <c:dLbls>
          <c:showLegendKey val="0"/>
          <c:showVal val="0"/>
          <c:showCatName val="0"/>
          <c:showSerName val="0"/>
          <c:showPercent val="0"/>
          <c:showBubbleSize val="0"/>
        </c:dLbls>
        <c:gapWidth val="50"/>
        <c:axId val="382691784"/>
        <c:axId val="382694528"/>
      </c:barChart>
      <c:catAx>
        <c:axId val="38269178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nl-NL"/>
                  <a:t>resultaten per indicator</a:t>
                </a:r>
              </a:p>
            </c:rich>
          </c:tx>
          <c:layout>
            <c:manualLayout>
              <c:xMode val="edge"/>
              <c:yMode val="edge"/>
              <c:x val="0.3877224383159884"/>
              <c:y val="8.9285714285714281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nl-NL"/>
          </a:p>
        </c:txPr>
        <c:crossAx val="382694528"/>
        <c:crosses val="autoZero"/>
        <c:auto val="1"/>
        <c:lblAlgn val="ctr"/>
        <c:lblOffset val="100"/>
        <c:tickLblSkip val="1"/>
        <c:tickMarkSkip val="1"/>
        <c:noMultiLvlLbl val="0"/>
      </c:catAx>
      <c:valAx>
        <c:axId val="382694528"/>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382691784"/>
        <c:crosses val="autoZero"/>
        <c:crossBetween val="between"/>
        <c:majorUnit val="0.2"/>
      </c:valAx>
      <c:spPr>
        <a:gradFill rotWithShape="0">
          <a:gsLst>
            <a:gs pos="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CCFFFF" mc:Ignorable="a14" a14:legacySpreadsheetColorIndex="41"/>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6165859380091"/>
          <c:y val="9.6774362914361617E-2"/>
          <c:w val="0.72064119550815608"/>
          <c:h val="0.82078996694032635"/>
        </c:manualLayout>
      </c:layout>
      <c:barChart>
        <c:barDir val="col"/>
        <c:grouping val="clustered"/>
        <c:varyColors val="0"/>
        <c:ser>
          <c:idx val="1"/>
          <c:order val="1"/>
          <c:tx>
            <c:strRef>
              <c:f>'groep 4'!$C$74</c:f>
              <c:strCache>
                <c:ptCount val="1"/>
                <c:pt idx="0">
                  <c:v>Aanleg</c:v>
                </c:pt>
              </c:strCache>
            </c:strRef>
          </c:tx>
          <c:spPr>
            <a:gradFill rotWithShape="0">
              <a:gsLst>
                <a:gs pos="0">
                  <a:srgbClr xmlns:mc="http://schemas.openxmlformats.org/markup-compatibility/2006" xmlns:a14="http://schemas.microsoft.com/office/drawing/2010/main" val="3366FF" mc:Ignorable="a14" a14:legacySpreadsheetColorIndex="48"/>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3366FF" mc:Ignorable="a14" a14:legacySpreadsheetColorIndex="48"/>
                </a:gs>
              </a:gsLst>
              <a:lin ang="0" scaled="1"/>
            </a:gra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795F-4E29-8D0F-4AB032EE0CF6}"/>
              </c:ext>
            </c:extLst>
          </c:dPt>
          <c:dPt>
            <c:idx val="1"/>
            <c:invertIfNegative val="0"/>
            <c:bubble3D val="0"/>
            <c:extLst>
              <c:ext xmlns:c16="http://schemas.microsoft.com/office/drawing/2014/chart" uri="{C3380CC4-5D6E-409C-BE32-E72D297353CC}">
                <c16:uniqueId val="{00000001-795F-4E29-8D0F-4AB032EE0CF6}"/>
              </c:ext>
            </c:extLst>
          </c:dPt>
          <c:dPt>
            <c:idx val="2"/>
            <c:invertIfNegative val="0"/>
            <c:bubble3D val="0"/>
            <c:extLst>
              <c:ext xmlns:c16="http://schemas.microsoft.com/office/drawing/2014/chart" uri="{C3380CC4-5D6E-409C-BE32-E72D297353CC}">
                <c16:uniqueId val="{00000002-795F-4E29-8D0F-4AB032EE0CF6}"/>
              </c:ext>
            </c:extLst>
          </c:dPt>
          <c:dPt>
            <c:idx val="3"/>
            <c:invertIfNegative val="0"/>
            <c:bubble3D val="0"/>
            <c:extLst>
              <c:ext xmlns:c16="http://schemas.microsoft.com/office/drawing/2014/chart" uri="{C3380CC4-5D6E-409C-BE32-E72D297353CC}">
                <c16:uniqueId val="{00000003-795F-4E29-8D0F-4AB032EE0CF6}"/>
              </c:ext>
            </c:extLst>
          </c:dPt>
          <c:dPt>
            <c:idx val="4"/>
            <c:invertIfNegative val="0"/>
            <c:bubble3D val="0"/>
            <c:extLst>
              <c:ext xmlns:c16="http://schemas.microsoft.com/office/drawing/2014/chart" uri="{C3380CC4-5D6E-409C-BE32-E72D297353CC}">
                <c16:uniqueId val="{00000004-795F-4E29-8D0F-4AB032EE0CF6}"/>
              </c:ext>
            </c:extLst>
          </c:dPt>
          <c:dLbls>
            <c:spPr>
              <a:noFill/>
              <a:ln w="25400">
                <a:noFill/>
              </a:ln>
            </c:spPr>
            <c:txPr>
              <a:bodyPr wrap="square" lIns="38100" tIns="19050" rIns="38100" bIns="19050" anchor="ctr">
                <a:spAutoFit/>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'groep 4'!$D$66:$H$66</c:f>
              <c:strCache>
                <c:ptCount val="5"/>
                <c:pt idx="0">
                  <c:v>A</c:v>
                </c:pt>
                <c:pt idx="1">
                  <c:v>B</c:v>
                </c:pt>
                <c:pt idx="2">
                  <c:v>C</c:v>
                </c:pt>
                <c:pt idx="3">
                  <c:v>D</c:v>
                </c:pt>
                <c:pt idx="4">
                  <c:v>E</c:v>
                </c:pt>
              </c:strCache>
            </c:strRef>
          </c:cat>
          <c:val>
            <c:numRef>
              <c:f>'groep 4'!$D$74:$H$74</c:f>
              <c:numCache>
                <c:formatCode>0%</c:formatCode>
                <c:ptCount val="5"/>
                <c:pt idx="0">
                  <c:v>0</c:v>
                </c:pt>
                <c:pt idx="1">
                  <c:v>0.5</c:v>
                </c:pt>
                <c:pt idx="2">
                  <c:v>0.375</c:v>
                </c:pt>
                <c:pt idx="3">
                  <c:v>0</c:v>
                </c:pt>
                <c:pt idx="4">
                  <c:v>0.125</c:v>
                </c:pt>
              </c:numCache>
            </c:numRef>
          </c:val>
          <c:extLst>
            <c:ext xmlns:c16="http://schemas.microsoft.com/office/drawing/2014/chart" uri="{C3380CC4-5D6E-409C-BE32-E72D297353CC}">
              <c16:uniqueId val="{00000005-795F-4E29-8D0F-4AB032EE0CF6}"/>
            </c:ext>
          </c:extLst>
        </c:ser>
        <c:ser>
          <c:idx val="2"/>
          <c:order val="2"/>
          <c:tx>
            <c:strRef>
              <c:f>'groep 4'!$C$75</c:f>
              <c:strCache>
                <c:ptCount val="1"/>
                <c:pt idx="0">
                  <c:v>Resultaat</c:v>
                </c:pt>
              </c:strCache>
            </c:strRef>
          </c:tx>
          <c:spPr>
            <a:gradFill rotWithShape="0">
              <a:gsLst>
                <a:gs pos="0">
                  <a:srgbClr xmlns:mc="http://schemas.openxmlformats.org/markup-compatibility/2006" xmlns:a14="http://schemas.microsoft.com/office/drawing/2010/main" val="FF9900" mc:Ignorable="a14" a14:legacySpreadsheetColorIndex="52"/>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9900" mc:Ignorable="a14" a14:legacySpreadsheetColorIndex="52"/>
                </a:gs>
              </a:gsLst>
              <a:lin ang="0" scaled="1"/>
            </a:gra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'groep 4'!$D$66:$H$66</c:f>
              <c:strCache>
                <c:ptCount val="5"/>
                <c:pt idx="0">
                  <c:v>A</c:v>
                </c:pt>
                <c:pt idx="1">
                  <c:v>B</c:v>
                </c:pt>
                <c:pt idx="2">
                  <c:v>C</c:v>
                </c:pt>
                <c:pt idx="3">
                  <c:v>D</c:v>
                </c:pt>
                <c:pt idx="4">
                  <c:v>E</c:v>
                </c:pt>
              </c:strCache>
            </c:strRef>
          </c:cat>
          <c:val>
            <c:numRef>
              <c:f>'groep 4'!$D$75:$H$75</c:f>
              <c:numCache>
                <c:formatCode>0%</c:formatCode>
                <c:ptCount val="5"/>
                <c:pt idx="0">
                  <c:v>0</c:v>
                </c:pt>
                <c:pt idx="1">
                  <c:v>0.375</c:v>
                </c:pt>
                <c:pt idx="2">
                  <c:v>0.375</c:v>
                </c:pt>
                <c:pt idx="3">
                  <c:v>0</c:v>
                </c:pt>
                <c:pt idx="4">
                  <c:v>0.125</c:v>
                </c:pt>
              </c:numCache>
            </c:numRef>
          </c:val>
          <c:extLst>
            <c:ext xmlns:c16="http://schemas.microsoft.com/office/drawing/2014/chart" uri="{C3380CC4-5D6E-409C-BE32-E72D297353CC}">
              <c16:uniqueId val="{00000006-795F-4E29-8D0F-4AB032EE0CF6}"/>
            </c:ext>
          </c:extLst>
        </c:ser>
        <c:dLbls>
          <c:showLegendKey val="0"/>
          <c:showVal val="0"/>
          <c:showCatName val="0"/>
          <c:showSerName val="0"/>
          <c:showPercent val="0"/>
          <c:showBubbleSize val="0"/>
        </c:dLbls>
        <c:gapWidth val="40"/>
        <c:axId val="382692176"/>
        <c:axId val="528134512"/>
      </c:barChart>
      <c:barChart>
        <c:barDir val="col"/>
        <c:grouping val="clustered"/>
        <c:varyColors val="0"/>
        <c:ser>
          <c:idx val="0"/>
          <c:order val="0"/>
          <c:tx>
            <c:strRef>
              <c:f>'groep 4'!$C$67</c:f>
              <c:strCache>
                <c:ptCount val="1"/>
                <c:pt idx="0">
                  <c:v>Norm</c:v>
                </c:pt>
              </c:strCache>
            </c:strRef>
          </c:tx>
          <c:spPr>
            <a:noFill/>
            <a:ln w="25400">
              <a:solidFill>
                <a:srgbClr val="000000"/>
              </a:solidFill>
              <a:prstDash val="solid"/>
            </a:ln>
          </c:spPr>
          <c:invertIfNegative val="0"/>
          <c:cat>
            <c:strRef>
              <c:f>'groep 4'!$D$66:$H$66</c:f>
              <c:strCache>
                <c:ptCount val="5"/>
                <c:pt idx="0">
                  <c:v>A</c:v>
                </c:pt>
                <c:pt idx="1">
                  <c:v>B</c:v>
                </c:pt>
                <c:pt idx="2">
                  <c:v>C</c:v>
                </c:pt>
                <c:pt idx="3">
                  <c:v>D</c:v>
                </c:pt>
                <c:pt idx="4">
                  <c:v>E</c:v>
                </c:pt>
              </c:strCache>
            </c:strRef>
          </c:cat>
          <c:val>
            <c:numRef>
              <c:f>'groep 4'!$D$67:$H$67</c:f>
              <c:numCache>
                <c:formatCode>0%</c:formatCode>
                <c:ptCount val="5"/>
                <c:pt idx="0">
                  <c:v>0.25</c:v>
                </c:pt>
                <c:pt idx="1">
                  <c:v>0.25</c:v>
                </c:pt>
                <c:pt idx="2">
                  <c:v>0.25</c:v>
                </c:pt>
                <c:pt idx="3">
                  <c:v>0.15</c:v>
                </c:pt>
                <c:pt idx="4">
                  <c:v>0.1</c:v>
                </c:pt>
              </c:numCache>
            </c:numRef>
          </c:val>
          <c:extLst>
            <c:ext xmlns:c16="http://schemas.microsoft.com/office/drawing/2014/chart" uri="{C3380CC4-5D6E-409C-BE32-E72D297353CC}">
              <c16:uniqueId val="{00000007-795F-4E29-8D0F-4AB032EE0CF6}"/>
            </c:ext>
          </c:extLst>
        </c:ser>
        <c:dLbls>
          <c:showLegendKey val="0"/>
          <c:showVal val="0"/>
          <c:showCatName val="0"/>
          <c:showSerName val="0"/>
          <c:showPercent val="0"/>
          <c:showBubbleSize val="0"/>
        </c:dLbls>
        <c:gapWidth val="20"/>
        <c:axId val="528129024"/>
        <c:axId val="380862776"/>
      </c:barChart>
      <c:catAx>
        <c:axId val="382692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528134512"/>
        <c:crosses val="autoZero"/>
        <c:auto val="1"/>
        <c:lblAlgn val="ctr"/>
        <c:lblOffset val="100"/>
        <c:tickLblSkip val="1"/>
        <c:tickMarkSkip val="1"/>
        <c:noMultiLvlLbl val="0"/>
      </c:catAx>
      <c:valAx>
        <c:axId val="528134512"/>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382692176"/>
        <c:crosses val="autoZero"/>
        <c:crossBetween val="between"/>
        <c:majorUnit val="0.2"/>
      </c:valAx>
      <c:catAx>
        <c:axId val="528129024"/>
        <c:scaling>
          <c:orientation val="minMax"/>
        </c:scaling>
        <c:delete val="1"/>
        <c:axPos val="b"/>
        <c:title>
          <c:tx>
            <c:rich>
              <a:bodyPr/>
              <a:lstStyle/>
              <a:p>
                <a:pPr>
                  <a:defRPr sz="1000" b="1" i="0" u="none" strike="noStrike" baseline="0">
                    <a:solidFill>
                      <a:srgbClr val="000000"/>
                    </a:solidFill>
                    <a:latin typeface="Arial"/>
                    <a:ea typeface="Arial"/>
                    <a:cs typeface="Arial"/>
                  </a:defRPr>
                </a:pPr>
                <a:r>
                  <a:rPr lang="nl-NL"/>
                  <a:t>aanleg - resultaat</a:t>
                </a:r>
              </a:p>
            </c:rich>
          </c:tx>
          <c:layout>
            <c:manualLayout>
              <c:xMode val="edge"/>
              <c:yMode val="edge"/>
              <c:x val="0.36121027824235974"/>
              <c:y val="1.6129060485726935E-2"/>
            </c:manualLayout>
          </c:layout>
          <c:overlay val="0"/>
          <c:spPr>
            <a:noFill/>
            <a:ln w="25400">
              <a:noFill/>
            </a:ln>
          </c:spPr>
        </c:title>
        <c:numFmt formatCode="General" sourceLinked="1"/>
        <c:majorTickMark val="out"/>
        <c:minorTickMark val="none"/>
        <c:tickLblPos val="nextTo"/>
        <c:crossAx val="380862776"/>
        <c:crosses val="autoZero"/>
        <c:auto val="1"/>
        <c:lblAlgn val="ctr"/>
        <c:lblOffset val="100"/>
        <c:noMultiLvlLbl val="0"/>
      </c:catAx>
      <c:valAx>
        <c:axId val="380862776"/>
        <c:scaling>
          <c:orientation val="minMax"/>
        </c:scaling>
        <c:delete val="1"/>
        <c:axPos val="r"/>
        <c:numFmt formatCode="0%" sourceLinked="1"/>
        <c:majorTickMark val="out"/>
        <c:minorTickMark val="none"/>
        <c:tickLblPos val="nextTo"/>
        <c:crossAx val="528129024"/>
        <c:crosses val="max"/>
        <c:crossBetween val="between"/>
      </c:valAx>
      <c:spPr>
        <a:gradFill rotWithShape="0">
          <a:gsLst>
            <a:gs pos="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CCFFFF" mc:Ignorable="a14" a14:legacySpreadsheetColorIndex="41"/>
            </a:gs>
          </a:gsLst>
          <a:lin ang="5400000" scaled="1"/>
        </a:gradFill>
        <a:ln w="12700">
          <a:solidFill>
            <a:srgbClr val="808080"/>
          </a:solidFill>
          <a:prstDash val="solid"/>
        </a:ln>
      </c:spPr>
    </c:plotArea>
    <c:legend>
      <c:legendPos val="r"/>
      <c:layout>
        <c:manualLayout>
          <c:xMode val="edge"/>
          <c:yMode val="edge"/>
          <c:x val="0.8469758248441539"/>
          <c:y val="0.43906886877812218"/>
          <c:w val="0.13345207324225114"/>
          <c:h val="0.11469554123183599"/>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546119738647062E-2"/>
          <c:y val="8.9285714285714288E-2"/>
          <c:w val="0.87722201668992383"/>
          <c:h val="0.67321428571428577"/>
        </c:manualLayout>
      </c:layout>
      <c:barChart>
        <c:barDir val="col"/>
        <c:grouping val="clustered"/>
        <c:varyColors val="0"/>
        <c:ser>
          <c:idx val="0"/>
          <c:order val="0"/>
          <c:spPr>
            <a:gradFill rotWithShape="0">
              <a:gsLst>
                <a:gs pos="0">
                  <a:srgbClr xmlns:mc="http://schemas.openxmlformats.org/markup-compatibility/2006" xmlns:a14="http://schemas.microsoft.com/office/drawing/2010/main" val="9999FF" mc:Ignorable="a14" a14:legacySpreadsheetColorIndex="24"/>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99FF" mc:Ignorable="a14" a14:legacySpreadsheetColorIndex="24"/>
                </a:gs>
              </a:gsLst>
              <a:lin ang="0" scaled="1"/>
            </a:gradFill>
            <a:ln w="12700">
              <a:solidFill>
                <a:srgbClr val="000000"/>
              </a:solidFill>
              <a:prstDash val="solid"/>
            </a:ln>
          </c:spPr>
          <c:invertIfNegative val="0"/>
          <c:dPt>
            <c:idx val="3"/>
            <c:invertIfNegative val="0"/>
            <c:bubble3D val="0"/>
            <c:spPr>
              <a:gradFill rotWithShape="0">
                <a:gsLst>
                  <a:gs pos="0">
                    <a:srgbClr xmlns:mc="http://schemas.openxmlformats.org/markup-compatibility/2006" xmlns:a14="http://schemas.microsoft.com/office/drawing/2010/main" val="FF8080" mc:Ignorable="a14" a14:legacySpreadsheetColorIndex="29"/>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8080" mc:Ignorable="a14" a14:legacySpreadsheetColorIndex="29"/>
                  </a:gs>
                </a:gsLst>
                <a:lin ang="0" scaled="1"/>
              </a:gradFill>
              <a:ln w="12700">
                <a:solidFill>
                  <a:srgbClr val="000000"/>
                </a:solidFill>
                <a:prstDash val="solid"/>
              </a:ln>
            </c:spPr>
            <c:extLst>
              <c:ext xmlns:c16="http://schemas.microsoft.com/office/drawing/2014/chart" uri="{C3380CC4-5D6E-409C-BE32-E72D297353CC}">
                <c16:uniqueId val="{00000001-E793-41E3-9BE4-763FD34C550E}"/>
              </c:ext>
            </c:extLst>
          </c:dPt>
          <c:dPt>
            <c:idx val="4"/>
            <c:invertIfNegative val="0"/>
            <c:bubble3D val="0"/>
            <c:spPr>
              <a:gradFill rotWithShape="0">
                <a:gsLst>
                  <a:gs pos="0">
                    <a:srgbClr xmlns:mc="http://schemas.openxmlformats.org/markup-compatibility/2006" xmlns:a14="http://schemas.microsoft.com/office/drawing/2010/main" val="FF8080" mc:Ignorable="a14" a14:legacySpreadsheetColorIndex="29"/>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8080" mc:Ignorable="a14" a14:legacySpreadsheetColorIndex="29"/>
                  </a:gs>
                </a:gsLst>
                <a:lin ang="0" scaled="1"/>
              </a:gradFill>
              <a:ln w="12700">
                <a:solidFill>
                  <a:srgbClr val="000000"/>
                </a:solidFill>
                <a:prstDash val="solid"/>
              </a:ln>
            </c:spPr>
            <c:extLst>
              <c:ext xmlns:c16="http://schemas.microsoft.com/office/drawing/2014/chart" uri="{C3380CC4-5D6E-409C-BE32-E72D297353CC}">
                <c16:uniqueId val="{00000003-E793-41E3-9BE4-763FD34C550E}"/>
              </c:ext>
            </c:extLst>
          </c:dPt>
          <c:dPt>
            <c:idx val="5"/>
            <c:invertIfNegative val="0"/>
            <c:bubble3D val="0"/>
            <c:spPr>
              <a:gradFill rotWithShape="0">
                <a:gsLst>
                  <a:gs pos="0">
                    <a:srgbClr xmlns:mc="http://schemas.openxmlformats.org/markup-compatibility/2006" xmlns:a14="http://schemas.microsoft.com/office/drawing/2010/main" val="FF00FF" mc:Ignorable="a14" a14:legacySpreadsheetColorIndex="14"/>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00FF" mc:Ignorable="a14" a14:legacySpreadsheetColorIndex="14"/>
                  </a:gs>
                </a:gsLst>
                <a:lin ang="0" scaled="1"/>
              </a:gradFill>
              <a:ln w="12700">
                <a:solidFill>
                  <a:srgbClr val="000000"/>
                </a:solidFill>
                <a:prstDash val="solid"/>
              </a:ln>
            </c:spPr>
            <c:extLst>
              <c:ext xmlns:c16="http://schemas.microsoft.com/office/drawing/2014/chart" uri="{C3380CC4-5D6E-409C-BE32-E72D297353CC}">
                <c16:uniqueId val="{00000005-E793-41E3-9BE4-763FD34C550E}"/>
              </c:ext>
            </c:extLst>
          </c:dPt>
          <c:dPt>
            <c:idx val="6"/>
            <c:invertIfNegative val="0"/>
            <c:bubble3D val="0"/>
            <c:spPr>
              <a:gradFill rotWithShape="0">
                <a:gsLst>
                  <a:gs pos="0">
                    <a:srgbClr xmlns:mc="http://schemas.openxmlformats.org/markup-compatibility/2006" xmlns:a14="http://schemas.microsoft.com/office/drawing/2010/main" val="FFFF00" mc:Ignorable="a14" a14:legacySpreadsheetColorIndex="13"/>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FF00" mc:Ignorable="a14" a14:legacySpreadsheetColorIndex="13"/>
                  </a:gs>
                </a:gsLst>
                <a:lin ang="0" scaled="1"/>
              </a:gradFill>
              <a:ln w="12700">
                <a:solidFill>
                  <a:srgbClr val="000000"/>
                </a:solidFill>
                <a:prstDash val="solid"/>
              </a:ln>
            </c:spPr>
            <c:extLst>
              <c:ext xmlns:c16="http://schemas.microsoft.com/office/drawing/2014/chart" uri="{C3380CC4-5D6E-409C-BE32-E72D297353CC}">
                <c16:uniqueId val="{00000007-E793-41E3-9BE4-763FD34C550E}"/>
              </c:ext>
            </c:extLst>
          </c:dPt>
          <c:dPt>
            <c:idx val="7"/>
            <c:invertIfNegative val="0"/>
            <c:bubble3D val="0"/>
            <c:spPr>
              <a:gradFill rotWithShape="0">
                <a:gsLst>
                  <a:gs pos="0">
                    <a:srgbClr xmlns:mc="http://schemas.openxmlformats.org/markup-compatibility/2006" xmlns:a14="http://schemas.microsoft.com/office/drawing/2010/main" val="CC99FF" mc:Ignorable="a14" a14:legacySpreadsheetColorIndex="46"/>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CC99FF" mc:Ignorable="a14" a14:legacySpreadsheetColorIndex="46"/>
                  </a:gs>
                </a:gsLst>
                <a:lin ang="0" scaled="1"/>
              </a:gradFill>
              <a:ln w="12700">
                <a:solidFill>
                  <a:srgbClr val="000000"/>
                </a:solidFill>
                <a:prstDash val="solid"/>
              </a:ln>
            </c:spPr>
            <c:extLst>
              <c:ext xmlns:c16="http://schemas.microsoft.com/office/drawing/2014/chart" uri="{C3380CC4-5D6E-409C-BE32-E72D297353CC}">
                <c16:uniqueId val="{00000009-E793-41E3-9BE4-763FD34C550E}"/>
              </c:ext>
            </c:extLst>
          </c:dPt>
          <c:dPt>
            <c:idx val="8"/>
            <c:invertIfNegative val="0"/>
            <c:bubble3D val="0"/>
            <c:spPr>
              <a:gradFill rotWithShape="0">
                <a:gsLst>
                  <a:gs pos="0">
                    <a:srgbClr xmlns:mc="http://schemas.openxmlformats.org/markup-compatibility/2006" xmlns:a14="http://schemas.microsoft.com/office/drawing/2010/main" val="993366" mc:Ignorable="a14" a14:legacySpreadsheetColorIndex="61"/>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3366" mc:Ignorable="a14" a14:legacySpreadsheetColorIndex="61"/>
                  </a:gs>
                </a:gsLst>
                <a:lin ang="0" scaled="1"/>
              </a:gradFill>
              <a:ln w="12700">
                <a:solidFill>
                  <a:srgbClr val="000000"/>
                </a:solidFill>
                <a:prstDash val="solid"/>
              </a:ln>
            </c:spPr>
            <c:extLst>
              <c:ext xmlns:c16="http://schemas.microsoft.com/office/drawing/2014/chart" uri="{C3380CC4-5D6E-409C-BE32-E72D297353CC}">
                <c16:uniqueId val="{0000000B-E793-41E3-9BE4-763FD34C550E}"/>
              </c:ext>
            </c:extLst>
          </c:dPt>
          <c:dPt>
            <c:idx val="9"/>
            <c:invertIfNegative val="0"/>
            <c:bubble3D val="0"/>
            <c:spPr>
              <a:gradFill rotWithShape="0">
                <a:gsLst>
                  <a:gs pos="0">
                    <a:srgbClr xmlns:mc="http://schemas.openxmlformats.org/markup-compatibility/2006" xmlns:a14="http://schemas.microsoft.com/office/drawing/2010/main" val="99CC00" mc:Ignorable="a14" a14:legacySpreadsheetColorIndex="50"/>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CC00" mc:Ignorable="a14" a14:legacySpreadsheetColorIndex="50"/>
                  </a:gs>
                </a:gsLst>
                <a:lin ang="0" scaled="1"/>
              </a:gradFill>
              <a:ln w="12700">
                <a:solidFill>
                  <a:srgbClr val="000000"/>
                </a:solidFill>
                <a:prstDash val="solid"/>
              </a:ln>
            </c:spPr>
            <c:extLst>
              <c:ext xmlns:c16="http://schemas.microsoft.com/office/drawing/2014/chart" uri="{C3380CC4-5D6E-409C-BE32-E72D297353CC}">
                <c16:uniqueId val="{0000000D-E793-41E3-9BE4-763FD34C550E}"/>
              </c:ext>
            </c:extLst>
          </c:dPt>
          <c:dPt>
            <c:idx val="10"/>
            <c:invertIfNegative val="0"/>
            <c:bubble3D val="0"/>
            <c:spPr>
              <a:gradFill rotWithShape="0">
                <a:gsLst>
                  <a:gs pos="0">
                    <a:srgbClr xmlns:mc="http://schemas.openxmlformats.org/markup-compatibility/2006" xmlns:a14="http://schemas.microsoft.com/office/drawing/2010/main" val="99CC00" mc:Ignorable="a14" a14:legacySpreadsheetColorIndex="50"/>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CC00" mc:Ignorable="a14" a14:legacySpreadsheetColorIndex="50"/>
                  </a:gs>
                </a:gsLst>
                <a:lin ang="0" scaled="1"/>
              </a:gradFill>
              <a:ln w="12700">
                <a:solidFill>
                  <a:srgbClr val="000000"/>
                </a:solidFill>
                <a:prstDash val="solid"/>
              </a:ln>
            </c:spPr>
            <c:extLst>
              <c:ext xmlns:c16="http://schemas.microsoft.com/office/drawing/2014/chart" uri="{C3380CC4-5D6E-409C-BE32-E72D297353CC}">
                <c16:uniqueId val="{0000000F-E793-41E3-9BE4-763FD34C550E}"/>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'groep 5'!$D$62:$AG$62</c:f>
              <c:strCache>
                <c:ptCount val="12"/>
                <c:pt idx="0">
                  <c:v>technisch lezen</c:v>
                </c:pt>
                <c:pt idx="1">
                  <c:v>begrijpend lezen</c:v>
                </c:pt>
                <c:pt idx="2">
                  <c:v>spellen</c:v>
                </c:pt>
                <c:pt idx="3">
                  <c:v>ww spellen</c:v>
                </c:pt>
                <c:pt idx="4">
                  <c:v>hoofdrekenen</c:v>
                </c:pt>
                <c:pt idx="5">
                  <c:v>rekenen &amp; wiskunde</c:v>
                </c:pt>
                <c:pt idx="6">
                  <c:v>eindresultaat</c:v>
                </c:pt>
                <c:pt idx="7">
                  <c:v>doublure</c:v>
                </c:pt>
                <c:pt idx="8">
                  <c:v>specifieke onderwijsbehoefte</c:v>
                </c:pt>
                <c:pt idx="9">
                  <c:v>sociaal competent</c:v>
                </c:pt>
                <c:pt idx="10">
                  <c:v>plaatsing VO</c:v>
                </c:pt>
                <c:pt idx="11">
                  <c:v>positie VO na 3 jr. </c:v>
                </c:pt>
              </c:strCache>
            </c:strRef>
          </c:cat>
          <c:val>
            <c:numRef>
              <c:f>'groep 5'!$D$63:$AG$63</c:f>
              <c:numCache>
                <c:formatCode>0%</c:formatCode>
                <c:ptCount val="12"/>
                <c:pt idx="0">
                  <c:v>0.8</c:v>
                </c:pt>
                <c:pt idx="1">
                  <c:v>0</c:v>
                </c:pt>
                <c:pt idx="2">
                  <c:v>0.6</c:v>
                </c:pt>
                <c:pt idx="3">
                  <c:v>0</c:v>
                </c:pt>
                <c:pt idx="4">
                  <c:v>0.8</c:v>
                </c:pt>
                <c:pt idx="5">
                  <c:v>1</c:v>
                </c:pt>
                <c:pt idx="6">
                  <c:v>0.8</c:v>
                </c:pt>
                <c:pt idx="7" formatCode="0.00%">
                  <c:v>0.2</c:v>
                </c:pt>
                <c:pt idx="8">
                  <c:v>0.2</c:v>
                </c:pt>
                <c:pt idx="9">
                  <c:v>0.6</c:v>
                </c:pt>
                <c:pt idx="10">
                  <c:v>0</c:v>
                </c:pt>
                <c:pt idx="11">
                  <c:v>0</c:v>
                </c:pt>
              </c:numCache>
            </c:numRef>
          </c:val>
          <c:extLst>
            <c:ext xmlns:c16="http://schemas.microsoft.com/office/drawing/2014/chart" uri="{C3380CC4-5D6E-409C-BE32-E72D297353CC}">
              <c16:uniqueId val="{00000010-E793-41E3-9BE4-763FD34C550E}"/>
            </c:ext>
          </c:extLst>
        </c:ser>
        <c:dLbls>
          <c:showLegendKey val="0"/>
          <c:showVal val="0"/>
          <c:showCatName val="0"/>
          <c:showSerName val="0"/>
          <c:showPercent val="0"/>
          <c:showBubbleSize val="0"/>
        </c:dLbls>
        <c:gapWidth val="50"/>
        <c:axId val="382691784"/>
        <c:axId val="382694528"/>
      </c:barChart>
      <c:catAx>
        <c:axId val="38269178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nl-NL"/>
                  <a:t>resultaten per indicator</a:t>
                </a:r>
              </a:p>
            </c:rich>
          </c:tx>
          <c:layout>
            <c:manualLayout>
              <c:xMode val="edge"/>
              <c:yMode val="edge"/>
              <c:x val="0.3877224383159884"/>
              <c:y val="8.9285714285714281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nl-NL"/>
          </a:p>
        </c:txPr>
        <c:crossAx val="382694528"/>
        <c:crosses val="autoZero"/>
        <c:auto val="1"/>
        <c:lblAlgn val="ctr"/>
        <c:lblOffset val="100"/>
        <c:tickLblSkip val="1"/>
        <c:tickMarkSkip val="1"/>
        <c:noMultiLvlLbl val="0"/>
      </c:catAx>
      <c:valAx>
        <c:axId val="382694528"/>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382691784"/>
        <c:crosses val="autoZero"/>
        <c:crossBetween val="between"/>
        <c:majorUnit val="0.2"/>
      </c:valAx>
      <c:spPr>
        <a:gradFill rotWithShape="0">
          <a:gsLst>
            <a:gs pos="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CCFFFF" mc:Ignorable="a14" a14:legacySpreadsheetColorIndex="41"/>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6165859380091"/>
          <c:y val="9.6774362914361617E-2"/>
          <c:w val="0.72064119550815608"/>
          <c:h val="0.82078996694032635"/>
        </c:manualLayout>
      </c:layout>
      <c:barChart>
        <c:barDir val="col"/>
        <c:grouping val="clustered"/>
        <c:varyColors val="0"/>
        <c:ser>
          <c:idx val="1"/>
          <c:order val="1"/>
          <c:tx>
            <c:strRef>
              <c:f>'groep 5'!$C$74</c:f>
              <c:strCache>
                <c:ptCount val="1"/>
                <c:pt idx="0">
                  <c:v>Aanleg</c:v>
                </c:pt>
              </c:strCache>
            </c:strRef>
          </c:tx>
          <c:spPr>
            <a:gradFill rotWithShape="0">
              <a:gsLst>
                <a:gs pos="0">
                  <a:srgbClr xmlns:mc="http://schemas.openxmlformats.org/markup-compatibility/2006" xmlns:a14="http://schemas.microsoft.com/office/drawing/2010/main" val="3366FF" mc:Ignorable="a14" a14:legacySpreadsheetColorIndex="48"/>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3366FF" mc:Ignorable="a14" a14:legacySpreadsheetColorIndex="48"/>
                </a:gs>
              </a:gsLst>
              <a:lin ang="0" scaled="1"/>
            </a:gra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D26B-4DF8-A4E8-9056D2D45D17}"/>
              </c:ext>
            </c:extLst>
          </c:dPt>
          <c:dPt>
            <c:idx val="1"/>
            <c:invertIfNegative val="0"/>
            <c:bubble3D val="0"/>
            <c:extLst>
              <c:ext xmlns:c16="http://schemas.microsoft.com/office/drawing/2014/chart" uri="{C3380CC4-5D6E-409C-BE32-E72D297353CC}">
                <c16:uniqueId val="{00000001-D26B-4DF8-A4E8-9056D2D45D17}"/>
              </c:ext>
            </c:extLst>
          </c:dPt>
          <c:dPt>
            <c:idx val="2"/>
            <c:invertIfNegative val="0"/>
            <c:bubble3D val="0"/>
            <c:extLst>
              <c:ext xmlns:c16="http://schemas.microsoft.com/office/drawing/2014/chart" uri="{C3380CC4-5D6E-409C-BE32-E72D297353CC}">
                <c16:uniqueId val="{00000002-D26B-4DF8-A4E8-9056D2D45D17}"/>
              </c:ext>
            </c:extLst>
          </c:dPt>
          <c:dPt>
            <c:idx val="3"/>
            <c:invertIfNegative val="0"/>
            <c:bubble3D val="0"/>
            <c:extLst>
              <c:ext xmlns:c16="http://schemas.microsoft.com/office/drawing/2014/chart" uri="{C3380CC4-5D6E-409C-BE32-E72D297353CC}">
                <c16:uniqueId val="{00000003-D26B-4DF8-A4E8-9056D2D45D17}"/>
              </c:ext>
            </c:extLst>
          </c:dPt>
          <c:dPt>
            <c:idx val="4"/>
            <c:invertIfNegative val="0"/>
            <c:bubble3D val="0"/>
            <c:extLst>
              <c:ext xmlns:c16="http://schemas.microsoft.com/office/drawing/2014/chart" uri="{C3380CC4-5D6E-409C-BE32-E72D297353CC}">
                <c16:uniqueId val="{00000004-D26B-4DF8-A4E8-9056D2D45D17}"/>
              </c:ext>
            </c:extLst>
          </c:dPt>
          <c:dLbls>
            <c:spPr>
              <a:noFill/>
              <a:ln w="25400">
                <a:noFill/>
              </a:ln>
            </c:spPr>
            <c:txPr>
              <a:bodyPr wrap="square" lIns="38100" tIns="19050" rIns="38100" bIns="19050" anchor="ctr">
                <a:spAutoFit/>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'groep 5'!$D$66:$H$66</c:f>
              <c:strCache>
                <c:ptCount val="5"/>
                <c:pt idx="0">
                  <c:v>A</c:v>
                </c:pt>
                <c:pt idx="1">
                  <c:v>B</c:v>
                </c:pt>
                <c:pt idx="2">
                  <c:v>C</c:v>
                </c:pt>
                <c:pt idx="3">
                  <c:v>D</c:v>
                </c:pt>
                <c:pt idx="4">
                  <c:v>E</c:v>
                </c:pt>
              </c:strCache>
            </c:strRef>
          </c:cat>
          <c:val>
            <c:numRef>
              <c:f>'groep 5'!$D$74:$H$74</c:f>
              <c:numCache>
                <c:formatCode>0%</c:formatCode>
                <c:ptCount val="5"/>
                <c:pt idx="0">
                  <c:v>0</c:v>
                </c:pt>
                <c:pt idx="1">
                  <c:v>0.6</c:v>
                </c:pt>
                <c:pt idx="2">
                  <c:v>0.2</c:v>
                </c:pt>
                <c:pt idx="3">
                  <c:v>0.2</c:v>
                </c:pt>
                <c:pt idx="4">
                  <c:v>0</c:v>
                </c:pt>
              </c:numCache>
            </c:numRef>
          </c:val>
          <c:extLst>
            <c:ext xmlns:c16="http://schemas.microsoft.com/office/drawing/2014/chart" uri="{C3380CC4-5D6E-409C-BE32-E72D297353CC}">
              <c16:uniqueId val="{00000005-D26B-4DF8-A4E8-9056D2D45D17}"/>
            </c:ext>
          </c:extLst>
        </c:ser>
        <c:ser>
          <c:idx val="2"/>
          <c:order val="2"/>
          <c:tx>
            <c:strRef>
              <c:f>'groep 5'!$C$75</c:f>
              <c:strCache>
                <c:ptCount val="1"/>
                <c:pt idx="0">
                  <c:v>Resultaat</c:v>
                </c:pt>
              </c:strCache>
            </c:strRef>
          </c:tx>
          <c:spPr>
            <a:gradFill rotWithShape="0">
              <a:gsLst>
                <a:gs pos="0">
                  <a:srgbClr xmlns:mc="http://schemas.openxmlformats.org/markup-compatibility/2006" xmlns:a14="http://schemas.microsoft.com/office/drawing/2010/main" val="FF9900" mc:Ignorable="a14" a14:legacySpreadsheetColorIndex="52"/>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9900" mc:Ignorable="a14" a14:legacySpreadsheetColorIndex="52"/>
                </a:gs>
              </a:gsLst>
              <a:lin ang="0" scaled="1"/>
            </a:gra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'groep 5'!$D$66:$H$66</c:f>
              <c:strCache>
                <c:ptCount val="5"/>
                <c:pt idx="0">
                  <c:v>A</c:v>
                </c:pt>
                <c:pt idx="1">
                  <c:v>B</c:v>
                </c:pt>
                <c:pt idx="2">
                  <c:v>C</c:v>
                </c:pt>
                <c:pt idx="3">
                  <c:v>D</c:v>
                </c:pt>
                <c:pt idx="4">
                  <c:v>E</c:v>
                </c:pt>
              </c:strCache>
            </c:strRef>
          </c:cat>
          <c:val>
            <c:numRef>
              <c:f>'groep 5'!$D$75:$H$75</c:f>
              <c:numCache>
                <c:formatCode>0%</c:formatCode>
                <c:ptCount val="5"/>
                <c:pt idx="0">
                  <c:v>0</c:v>
                </c:pt>
                <c:pt idx="1">
                  <c:v>0.44999999999999996</c:v>
                </c:pt>
                <c:pt idx="2">
                  <c:v>0.15000000000000002</c:v>
                </c:pt>
                <c:pt idx="3">
                  <c:v>0.2</c:v>
                </c:pt>
                <c:pt idx="4">
                  <c:v>0</c:v>
                </c:pt>
              </c:numCache>
            </c:numRef>
          </c:val>
          <c:extLst>
            <c:ext xmlns:c16="http://schemas.microsoft.com/office/drawing/2014/chart" uri="{C3380CC4-5D6E-409C-BE32-E72D297353CC}">
              <c16:uniqueId val="{00000006-D26B-4DF8-A4E8-9056D2D45D17}"/>
            </c:ext>
          </c:extLst>
        </c:ser>
        <c:dLbls>
          <c:showLegendKey val="0"/>
          <c:showVal val="0"/>
          <c:showCatName val="0"/>
          <c:showSerName val="0"/>
          <c:showPercent val="0"/>
          <c:showBubbleSize val="0"/>
        </c:dLbls>
        <c:gapWidth val="40"/>
        <c:axId val="382692176"/>
        <c:axId val="528134512"/>
      </c:barChart>
      <c:barChart>
        <c:barDir val="col"/>
        <c:grouping val="clustered"/>
        <c:varyColors val="0"/>
        <c:ser>
          <c:idx val="0"/>
          <c:order val="0"/>
          <c:tx>
            <c:strRef>
              <c:f>'groep 5'!$C$67</c:f>
              <c:strCache>
                <c:ptCount val="1"/>
                <c:pt idx="0">
                  <c:v>Norm</c:v>
                </c:pt>
              </c:strCache>
            </c:strRef>
          </c:tx>
          <c:spPr>
            <a:noFill/>
            <a:ln w="25400">
              <a:solidFill>
                <a:srgbClr val="000000"/>
              </a:solidFill>
              <a:prstDash val="solid"/>
            </a:ln>
          </c:spPr>
          <c:invertIfNegative val="0"/>
          <c:cat>
            <c:strRef>
              <c:f>'groep 5'!$D$66:$H$66</c:f>
              <c:strCache>
                <c:ptCount val="5"/>
                <c:pt idx="0">
                  <c:v>A</c:v>
                </c:pt>
                <c:pt idx="1">
                  <c:v>B</c:v>
                </c:pt>
                <c:pt idx="2">
                  <c:v>C</c:v>
                </c:pt>
                <c:pt idx="3">
                  <c:v>D</c:v>
                </c:pt>
                <c:pt idx="4">
                  <c:v>E</c:v>
                </c:pt>
              </c:strCache>
            </c:strRef>
          </c:cat>
          <c:val>
            <c:numRef>
              <c:f>'groep 5'!$D$67:$H$67</c:f>
              <c:numCache>
                <c:formatCode>0%</c:formatCode>
                <c:ptCount val="5"/>
                <c:pt idx="0">
                  <c:v>0.25</c:v>
                </c:pt>
                <c:pt idx="1">
                  <c:v>0.25</c:v>
                </c:pt>
                <c:pt idx="2">
                  <c:v>0.25</c:v>
                </c:pt>
                <c:pt idx="3">
                  <c:v>0.15</c:v>
                </c:pt>
                <c:pt idx="4">
                  <c:v>0.1</c:v>
                </c:pt>
              </c:numCache>
            </c:numRef>
          </c:val>
          <c:extLst>
            <c:ext xmlns:c16="http://schemas.microsoft.com/office/drawing/2014/chart" uri="{C3380CC4-5D6E-409C-BE32-E72D297353CC}">
              <c16:uniqueId val="{00000007-D26B-4DF8-A4E8-9056D2D45D17}"/>
            </c:ext>
          </c:extLst>
        </c:ser>
        <c:dLbls>
          <c:showLegendKey val="0"/>
          <c:showVal val="0"/>
          <c:showCatName val="0"/>
          <c:showSerName val="0"/>
          <c:showPercent val="0"/>
          <c:showBubbleSize val="0"/>
        </c:dLbls>
        <c:gapWidth val="20"/>
        <c:axId val="528129024"/>
        <c:axId val="380862776"/>
      </c:barChart>
      <c:catAx>
        <c:axId val="382692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528134512"/>
        <c:crosses val="autoZero"/>
        <c:auto val="1"/>
        <c:lblAlgn val="ctr"/>
        <c:lblOffset val="100"/>
        <c:tickLblSkip val="1"/>
        <c:tickMarkSkip val="1"/>
        <c:noMultiLvlLbl val="0"/>
      </c:catAx>
      <c:valAx>
        <c:axId val="528134512"/>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382692176"/>
        <c:crosses val="autoZero"/>
        <c:crossBetween val="between"/>
        <c:majorUnit val="0.2"/>
      </c:valAx>
      <c:catAx>
        <c:axId val="528129024"/>
        <c:scaling>
          <c:orientation val="minMax"/>
        </c:scaling>
        <c:delete val="1"/>
        <c:axPos val="b"/>
        <c:title>
          <c:tx>
            <c:rich>
              <a:bodyPr/>
              <a:lstStyle/>
              <a:p>
                <a:pPr>
                  <a:defRPr sz="1000" b="1" i="0" u="none" strike="noStrike" baseline="0">
                    <a:solidFill>
                      <a:srgbClr val="000000"/>
                    </a:solidFill>
                    <a:latin typeface="Arial"/>
                    <a:ea typeface="Arial"/>
                    <a:cs typeface="Arial"/>
                  </a:defRPr>
                </a:pPr>
                <a:r>
                  <a:rPr lang="nl-NL"/>
                  <a:t>aanleg - resultaat</a:t>
                </a:r>
              </a:p>
            </c:rich>
          </c:tx>
          <c:layout>
            <c:manualLayout>
              <c:xMode val="edge"/>
              <c:yMode val="edge"/>
              <c:x val="0.36121027824235974"/>
              <c:y val="1.6129060485726935E-2"/>
            </c:manualLayout>
          </c:layout>
          <c:overlay val="0"/>
          <c:spPr>
            <a:noFill/>
            <a:ln w="25400">
              <a:noFill/>
            </a:ln>
          </c:spPr>
        </c:title>
        <c:numFmt formatCode="General" sourceLinked="1"/>
        <c:majorTickMark val="out"/>
        <c:minorTickMark val="none"/>
        <c:tickLblPos val="nextTo"/>
        <c:crossAx val="380862776"/>
        <c:crosses val="autoZero"/>
        <c:auto val="1"/>
        <c:lblAlgn val="ctr"/>
        <c:lblOffset val="100"/>
        <c:noMultiLvlLbl val="0"/>
      </c:catAx>
      <c:valAx>
        <c:axId val="380862776"/>
        <c:scaling>
          <c:orientation val="minMax"/>
        </c:scaling>
        <c:delete val="1"/>
        <c:axPos val="r"/>
        <c:numFmt formatCode="0%" sourceLinked="1"/>
        <c:majorTickMark val="out"/>
        <c:minorTickMark val="none"/>
        <c:tickLblPos val="nextTo"/>
        <c:crossAx val="528129024"/>
        <c:crosses val="max"/>
        <c:crossBetween val="between"/>
      </c:valAx>
      <c:spPr>
        <a:gradFill rotWithShape="0">
          <a:gsLst>
            <a:gs pos="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CCFFFF" mc:Ignorable="a14" a14:legacySpreadsheetColorIndex="41"/>
            </a:gs>
          </a:gsLst>
          <a:lin ang="5400000" scaled="1"/>
        </a:gradFill>
        <a:ln w="12700">
          <a:solidFill>
            <a:srgbClr val="808080"/>
          </a:solidFill>
          <a:prstDash val="solid"/>
        </a:ln>
      </c:spPr>
    </c:plotArea>
    <c:legend>
      <c:legendPos val="r"/>
      <c:layout>
        <c:manualLayout>
          <c:xMode val="edge"/>
          <c:yMode val="edge"/>
          <c:x val="0.8469758248441539"/>
          <c:y val="0.43906886877812218"/>
          <c:w val="0.13345207324225114"/>
          <c:h val="0.11469554123183599"/>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546119738647062E-2"/>
          <c:y val="8.9285714285714288E-2"/>
          <c:w val="0.87722201668992383"/>
          <c:h val="0.67321428571428577"/>
        </c:manualLayout>
      </c:layout>
      <c:barChart>
        <c:barDir val="col"/>
        <c:grouping val="clustered"/>
        <c:varyColors val="0"/>
        <c:ser>
          <c:idx val="0"/>
          <c:order val="0"/>
          <c:spPr>
            <a:gradFill rotWithShape="0">
              <a:gsLst>
                <a:gs pos="0">
                  <a:srgbClr xmlns:mc="http://schemas.openxmlformats.org/markup-compatibility/2006" xmlns:a14="http://schemas.microsoft.com/office/drawing/2010/main" val="9999FF" mc:Ignorable="a14" a14:legacySpreadsheetColorIndex="24"/>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99FF" mc:Ignorable="a14" a14:legacySpreadsheetColorIndex="24"/>
                </a:gs>
              </a:gsLst>
              <a:lin ang="0" scaled="1"/>
            </a:gradFill>
            <a:ln w="12700">
              <a:solidFill>
                <a:srgbClr val="000000"/>
              </a:solidFill>
              <a:prstDash val="solid"/>
            </a:ln>
          </c:spPr>
          <c:invertIfNegative val="0"/>
          <c:dPt>
            <c:idx val="3"/>
            <c:invertIfNegative val="0"/>
            <c:bubble3D val="0"/>
            <c:spPr>
              <a:gradFill rotWithShape="0">
                <a:gsLst>
                  <a:gs pos="0">
                    <a:srgbClr xmlns:mc="http://schemas.openxmlformats.org/markup-compatibility/2006" xmlns:a14="http://schemas.microsoft.com/office/drawing/2010/main" val="FF8080" mc:Ignorable="a14" a14:legacySpreadsheetColorIndex="29"/>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8080" mc:Ignorable="a14" a14:legacySpreadsheetColorIndex="29"/>
                  </a:gs>
                </a:gsLst>
                <a:lin ang="0" scaled="1"/>
              </a:gradFill>
              <a:ln w="12700">
                <a:solidFill>
                  <a:srgbClr val="000000"/>
                </a:solidFill>
                <a:prstDash val="solid"/>
              </a:ln>
            </c:spPr>
            <c:extLst>
              <c:ext xmlns:c16="http://schemas.microsoft.com/office/drawing/2014/chart" uri="{C3380CC4-5D6E-409C-BE32-E72D297353CC}">
                <c16:uniqueId val="{00000001-9B79-4131-85DD-C4C3B658FAE5}"/>
              </c:ext>
            </c:extLst>
          </c:dPt>
          <c:dPt>
            <c:idx val="4"/>
            <c:invertIfNegative val="0"/>
            <c:bubble3D val="0"/>
            <c:spPr>
              <a:gradFill rotWithShape="0">
                <a:gsLst>
                  <a:gs pos="0">
                    <a:srgbClr xmlns:mc="http://schemas.openxmlformats.org/markup-compatibility/2006" xmlns:a14="http://schemas.microsoft.com/office/drawing/2010/main" val="FF8080" mc:Ignorable="a14" a14:legacySpreadsheetColorIndex="29"/>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8080" mc:Ignorable="a14" a14:legacySpreadsheetColorIndex="29"/>
                  </a:gs>
                </a:gsLst>
                <a:lin ang="0" scaled="1"/>
              </a:gradFill>
              <a:ln w="12700">
                <a:solidFill>
                  <a:srgbClr val="000000"/>
                </a:solidFill>
                <a:prstDash val="solid"/>
              </a:ln>
            </c:spPr>
            <c:extLst>
              <c:ext xmlns:c16="http://schemas.microsoft.com/office/drawing/2014/chart" uri="{C3380CC4-5D6E-409C-BE32-E72D297353CC}">
                <c16:uniqueId val="{00000003-9B79-4131-85DD-C4C3B658FAE5}"/>
              </c:ext>
            </c:extLst>
          </c:dPt>
          <c:dPt>
            <c:idx val="5"/>
            <c:invertIfNegative val="0"/>
            <c:bubble3D val="0"/>
            <c:spPr>
              <a:gradFill rotWithShape="0">
                <a:gsLst>
                  <a:gs pos="0">
                    <a:srgbClr xmlns:mc="http://schemas.openxmlformats.org/markup-compatibility/2006" xmlns:a14="http://schemas.microsoft.com/office/drawing/2010/main" val="FF00FF" mc:Ignorable="a14" a14:legacySpreadsheetColorIndex="14"/>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00FF" mc:Ignorable="a14" a14:legacySpreadsheetColorIndex="14"/>
                  </a:gs>
                </a:gsLst>
                <a:lin ang="0" scaled="1"/>
              </a:gradFill>
              <a:ln w="12700">
                <a:solidFill>
                  <a:srgbClr val="000000"/>
                </a:solidFill>
                <a:prstDash val="solid"/>
              </a:ln>
            </c:spPr>
            <c:extLst>
              <c:ext xmlns:c16="http://schemas.microsoft.com/office/drawing/2014/chart" uri="{C3380CC4-5D6E-409C-BE32-E72D297353CC}">
                <c16:uniqueId val="{00000005-9B79-4131-85DD-C4C3B658FAE5}"/>
              </c:ext>
            </c:extLst>
          </c:dPt>
          <c:dPt>
            <c:idx val="6"/>
            <c:invertIfNegative val="0"/>
            <c:bubble3D val="0"/>
            <c:spPr>
              <a:gradFill rotWithShape="0">
                <a:gsLst>
                  <a:gs pos="0">
                    <a:srgbClr xmlns:mc="http://schemas.openxmlformats.org/markup-compatibility/2006" xmlns:a14="http://schemas.microsoft.com/office/drawing/2010/main" val="FFFF00" mc:Ignorable="a14" a14:legacySpreadsheetColorIndex="13"/>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FF00" mc:Ignorable="a14" a14:legacySpreadsheetColorIndex="13"/>
                  </a:gs>
                </a:gsLst>
                <a:lin ang="0" scaled="1"/>
              </a:gradFill>
              <a:ln w="12700">
                <a:solidFill>
                  <a:srgbClr val="000000"/>
                </a:solidFill>
                <a:prstDash val="solid"/>
              </a:ln>
            </c:spPr>
            <c:extLst>
              <c:ext xmlns:c16="http://schemas.microsoft.com/office/drawing/2014/chart" uri="{C3380CC4-5D6E-409C-BE32-E72D297353CC}">
                <c16:uniqueId val="{00000007-9B79-4131-85DD-C4C3B658FAE5}"/>
              </c:ext>
            </c:extLst>
          </c:dPt>
          <c:dPt>
            <c:idx val="7"/>
            <c:invertIfNegative val="0"/>
            <c:bubble3D val="0"/>
            <c:spPr>
              <a:gradFill rotWithShape="0">
                <a:gsLst>
                  <a:gs pos="0">
                    <a:srgbClr xmlns:mc="http://schemas.openxmlformats.org/markup-compatibility/2006" xmlns:a14="http://schemas.microsoft.com/office/drawing/2010/main" val="CC99FF" mc:Ignorable="a14" a14:legacySpreadsheetColorIndex="46"/>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CC99FF" mc:Ignorable="a14" a14:legacySpreadsheetColorIndex="46"/>
                  </a:gs>
                </a:gsLst>
                <a:lin ang="0" scaled="1"/>
              </a:gradFill>
              <a:ln w="12700">
                <a:solidFill>
                  <a:srgbClr val="000000"/>
                </a:solidFill>
                <a:prstDash val="solid"/>
              </a:ln>
            </c:spPr>
            <c:extLst>
              <c:ext xmlns:c16="http://schemas.microsoft.com/office/drawing/2014/chart" uri="{C3380CC4-5D6E-409C-BE32-E72D297353CC}">
                <c16:uniqueId val="{00000009-9B79-4131-85DD-C4C3B658FAE5}"/>
              </c:ext>
            </c:extLst>
          </c:dPt>
          <c:dPt>
            <c:idx val="8"/>
            <c:invertIfNegative val="0"/>
            <c:bubble3D val="0"/>
            <c:spPr>
              <a:gradFill rotWithShape="0">
                <a:gsLst>
                  <a:gs pos="0">
                    <a:srgbClr xmlns:mc="http://schemas.openxmlformats.org/markup-compatibility/2006" xmlns:a14="http://schemas.microsoft.com/office/drawing/2010/main" val="993366" mc:Ignorable="a14" a14:legacySpreadsheetColorIndex="61"/>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3366" mc:Ignorable="a14" a14:legacySpreadsheetColorIndex="61"/>
                  </a:gs>
                </a:gsLst>
                <a:lin ang="0" scaled="1"/>
              </a:gradFill>
              <a:ln w="12700">
                <a:solidFill>
                  <a:srgbClr val="000000"/>
                </a:solidFill>
                <a:prstDash val="solid"/>
              </a:ln>
            </c:spPr>
            <c:extLst>
              <c:ext xmlns:c16="http://schemas.microsoft.com/office/drawing/2014/chart" uri="{C3380CC4-5D6E-409C-BE32-E72D297353CC}">
                <c16:uniqueId val="{0000000B-9B79-4131-85DD-C4C3B658FAE5}"/>
              </c:ext>
            </c:extLst>
          </c:dPt>
          <c:dPt>
            <c:idx val="9"/>
            <c:invertIfNegative val="0"/>
            <c:bubble3D val="0"/>
            <c:spPr>
              <a:gradFill rotWithShape="0">
                <a:gsLst>
                  <a:gs pos="0">
                    <a:srgbClr xmlns:mc="http://schemas.openxmlformats.org/markup-compatibility/2006" xmlns:a14="http://schemas.microsoft.com/office/drawing/2010/main" val="99CC00" mc:Ignorable="a14" a14:legacySpreadsheetColorIndex="50"/>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CC00" mc:Ignorable="a14" a14:legacySpreadsheetColorIndex="50"/>
                  </a:gs>
                </a:gsLst>
                <a:lin ang="0" scaled="1"/>
              </a:gradFill>
              <a:ln w="12700">
                <a:solidFill>
                  <a:srgbClr val="000000"/>
                </a:solidFill>
                <a:prstDash val="solid"/>
              </a:ln>
            </c:spPr>
            <c:extLst>
              <c:ext xmlns:c16="http://schemas.microsoft.com/office/drawing/2014/chart" uri="{C3380CC4-5D6E-409C-BE32-E72D297353CC}">
                <c16:uniqueId val="{0000000D-9B79-4131-85DD-C4C3B658FAE5}"/>
              </c:ext>
            </c:extLst>
          </c:dPt>
          <c:dPt>
            <c:idx val="10"/>
            <c:invertIfNegative val="0"/>
            <c:bubble3D val="0"/>
            <c:spPr>
              <a:gradFill rotWithShape="0">
                <a:gsLst>
                  <a:gs pos="0">
                    <a:srgbClr xmlns:mc="http://schemas.openxmlformats.org/markup-compatibility/2006" xmlns:a14="http://schemas.microsoft.com/office/drawing/2010/main" val="99CC00" mc:Ignorable="a14" a14:legacySpreadsheetColorIndex="50"/>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CC00" mc:Ignorable="a14" a14:legacySpreadsheetColorIndex="50"/>
                  </a:gs>
                </a:gsLst>
                <a:lin ang="0" scaled="1"/>
              </a:gradFill>
              <a:ln w="12700">
                <a:solidFill>
                  <a:srgbClr val="000000"/>
                </a:solidFill>
                <a:prstDash val="solid"/>
              </a:ln>
            </c:spPr>
            <c:extLst>
              <c:ext xmlns:c16="http://schemas.microsoft.com/office/drawing/2014/chart" uri="{C3380CC4-5D6E-409C-BE32-E72D297353CC}">
                <c16:uniqueId val="{0000000F-9B79-4131-85DD-C4C3B658FAE5}"/>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'groep 6'!$D$62:$AG$62</c:f>
              <c:strCache>
                <c:ptCount val="12"/>
                <c:pt idx="0">
                  <c:v>technisch lezen</c:v>
                </c:pt>
                <c:pt idx="1">
                  <c:v>begrijpend lezen</c:v>
                </c:pt>
                <c:pt idx="2">
                  <c:v>spellen</c:v>
                </c:pt>
                <c:pt idx="3">
                  <c:v>ww spellen</c:v>
                </c:pt>
                <c:pt idx="4">
                  <c:v>hoofdrekenen</c:v>
                </c:pt>
                <c:pt idx="5">
                  <c:v>rekenen &amp; wiskunde</c:v>
                </c:pt>
                <c:pt idx="6">
                  <c:v>eindresultaat</c:v>
                </c:pt>
                <c:pt idx="7">
                  <c:v>doublure</c:v>
                </c:pt>
                <c:pt idx="8">
                  <c:v>specifieke onderwijsbehoefte</c:v>
                </c:pt>
                <c:pt idx="9">
                  <c:v>sociaal competent</c:v>
                </c:pt>
                <c:pt idx="10">
                  <c:v>plaatsing VO</c:v>
                </c:pt>
                <c:pt idx="11">
                  <c:v>positie VO na 3 jr. </c:v>
                </c:pt>
              </c:strCache>
            </c:strRef>
          </c:cat>
          <c:val>
            <c:numRef>
              <c:f>'groep 6'!$D$63:$AG$63</c:f>
              <c:numCache>
                <c:formatCode>0%</c:formatCode>
                <c:ptCount val="12"/>
                <c:pt idx="0">
                  <c:v>0</c:v>
                </c:pt>
                <c:pt idx="1">
                  <c:v>0.8</c:v>
                </c:pt>
                <c:pt idx="2">
                  <c:v>0.8</c:v>
                </c:pt>
                <c:pt idx="3">
                  <c:v>0</c:v>
                </c:pt>
                <c:pt idx="4">
                  <c:v>0.8</c:v>
                </c:pt>
                <c:pt idx="5">
                  <c:v>0.9</c:v>
                </c:pt>
                <c:pt idx="6">
                  <c:v>0.82499999999999996</c:v>
                </c:pt>
                <c:pt idx="7" formatCode="0.00%">
                  <c:v>0</c:v>
                </c:pt>
                <c:pt idx="8">
                  <c:v>0.1</c:v>
                </c:pt>
                <c:pt idx="9">
                  <c:v>1</c:v>
                </c:pt>
                <c:pt idx="10">
                  <c:v>0</c:v>
                </c:pt>
                <c:pt idx="11">
                  <c:v>0</c:v>
                </c:pt>
              </c:numCache>
            </c:numRef>
          </c:val>
          <c:extLst>
            <c:ext xmlns:c16="http://schemas.microsoft.com/office/drawing/2014/chart" uri="{C3380CC4-5D6E-409C-BE32-E72D297353CC}">
              <c16:uniqueId val="{00000010-9B79-4131-85DD-C4C3B658FAE5}"/>
            </c:ext>
          </c:extLst>
        </c:ser>
        <c:dLbls>
          <c:showLegendKey val="0"/>
          <c:showVal val="0"/>
          <c:showCatName val="0"/>
          <c:showSerName val="0"/>
          <c:showPercent val="0"/>
          <c:showBubbleSize val="0"/>
        </c:dLbls>
        <c:gapWidth val="50"/>
        <c:axId val="382691784"/>
        <c:axId val="382694528"/>
      </c:barChart>
      <c:catAx>
        <c:axId val="38269178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nl-NL"/>
                  <a:t>resultaten per indicator</a:t>
                </a:r>
              </a:p>
            </c:rich>
          </c:tx>
          <c:layout>
            <c:manualLayout>
              <c:xMode val="edge"/>
              <c:yMode val="edge"/>
              <c:x val="0.3877224383159884"/>
              <c:y val="8.9285714285714281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nl-NL"/>
          </a:p>
        </c:txPr>
        <c:crossAx val="382694528"/>
        <c:crosses val="autoZero"/>
        <c:auto val="1"/>
        <c:lblAlgn val="ctr"/>
        <c:lblOffset val="100"/>
        <c:tickLblSkip val="1"/>
        <c:tickMarkSkip val="1"/>
        <c:noMultiLvlLbl val="0"/>
      </c:catAx>
      <c:valAx>
        <c:axId val="382694528"/>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382691784"/>
        <c:crosses val="autoZero"/>
        <c:crossBetween val="between"/>
        <c:majorUnit val="0.2"/>
      </c:valAx>
      <c:spPr>
        <a:gradFill rotWithShape="0">
          <a:gsLst>
            <a:gs pos="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CCFFFF" mc:Ignorable="a14" a14:legacySpreadsheetColorIndex="41"/>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6165859380091"/>
          <c:y val="9.6774362914361617E-2"/>
          <c:w val="0.72064119550815608"/>
          <c:h val="0.82078996694032635"/>
        </c:manualLayout>
      </c:layout>
      <c:barChart>
        <c:barDir val="col"/>
        <c:grouping val="clustered"/>
        <c:varyColors val="0"/>
        <c:ser>
          <c:idx val="1"/>
          <c:order val="1"/>
          <c:tx>
            <c:strRef>
              <c:f>'groep 6'!$C$74</c:f>
              <c:strCache>
                <c:ptCount val="1"/>
                <c:pt idx="0">
                  <c:v>Aanleg</c:v>
                </c:pt>
              </c:strCache>
            </c:strRef>
          </c:tx>
          <c:spPr>
            <a:gradFill rotWithShape="0">
              <a:gsLst>
                <a:gs pos="0">
                  <a:srgbClr xmlns:mc="http://schemas.openxmlformats.org/markup-compatibility/2006" xmlns:a14="http://schemas.microsoft.com/office/drawing/2010/main" val="3366FF" mc:Ignorable="a14" a14:legacySpreadsheetColorIndex="48"/>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3366FF" mc:Ignorable="a14" a14:legacySpreadsheetColorIndex="48"/>
                </a:gs>
              </a:gsLst>
              <a:lin ang="0" scaled="1"/>
            </a:gra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EE19-4F1C-A832-F0CECF780FD7}"/>
              </c:ext>
            </c:extLst>
          </c:dPt>
          <c:dPt>
            <c:idx val="1"/>
            <c:invertIfNegative val="0"/>
            <c:bubble3D val="0"/>
            <c:extLst>
              <c:ext xmlns:c16="http://schemas.microsoft.com/office/drawing/2014/chart" uri="{C3380CC4-5D6E-409C-BE32-E72D297353CC}">
                <c16:uniqueId val="{00000001-EE19-4F1C-A832-F0CECF780FD7}"/>
              </c:ext>
            </c:extLst>
          </c:dPt>
          <c:dPt>
            <c:idx val="2"/>
            <c:invertIfNegative val="0"/>
            <c:bubble3D val="0"/>
            <c:extLst>
              <c:ext xmlns:c16="http://schemas.microsoft.com/office/drawing/2014/chart" uri="{C3380CC4-5D6E-409C-BE32-E72D297353CC}">
                <c16:uniqueId val="{00000002-EE19-4F1C-A832-F0CECF780FD7}"/>
              </c:ext>
            </c:extLst>
          </c:dPt>
          <c:dPt>
            <c:idx val="3"/>
            <c:invertIfNegative val="0"/>
            <c:bubble3D val="0"/>
            <c:extLst>
              <c:ext xmlns:c16="http://schemas.microsoft.com/office/drawing/2014/chart" uri="{C3380CC4-5D6E-409C-BE32-E72D297353CC}">
                <c16:uniqueId val="{00000003-EE19-4F1C-A832-F0CECF780FD7}"/>
              </c:ext>
            </c:extLst>
          </c:dPt>
          <c:dPt>
            <c:idx val="4"/>
            <c:invertIfNegative val="0"/>
            <c:bubble3D val="0"/>
            <c:extLst>
              <c:ext xmlns:c16="http://schemas.microsoft.com/office/drawing/2014/chart" uri="{C3380CC4-5D6E-409C-BE32-E72D297353CC}">
                <c16:uniqueId val="{00000004-EE19-4F1C-A832-F0CECF780FD7}"/>
              </c:ext>
            </c:extLst>
          </c:dPt>
          <c:dLbls>
            <c:spPr>
              <a:noFill/>
              <a:ln w="25400">
                <a:noFill/>
              </a:ln>
            </c:spPr>
            <c:txPr>
              <a:bodyPr wrap="square" lIns="38100" tIns="19050" rIns="38100" bIns="19050" anchor="ctr">
                <a:spAutoFit/>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'groep 6'!$D$66:$H$66</c:f>
              <c:strCache>
                <c:ptCount val="5"/>
                <c:pt idx="0">
                  <c:v>A</c:v>
                </c:pt>
                <c:pt idx="1">
                  <c:v>B</c:v>
                </c:pt>
                <c:pt idx="2">
                  <c:v>C</c:v>
                </c:pt>
                <c:pt idx="3">
                  <c:v>D</c:v>
                </c:pt>
                <c:pt idx="4">
                  <c:v>E</c:v>
                </c:pt>
              </c:strCache>
            </c:strRef>
          </c:cat>
          <c:val>
            <c:numRef>
              <c:f>'groep 6'!$D$74:$H$74</c:f>
              <c:numCache>
                <c:formatCode>0%</c:formatCode>
                <c:ptCount val="5"/>
                <c:pt idx="0">
                  <c:v>0.4</c:v>
                </c:pt>
                <c:pt idx="1">
                  <c:v>0.2</c:v>
                </c:pt>
                <c:pt idx="2">
                  <c:v>0.3</c:v>
                </c:pt>
                <c:pt idx="3">
                  <c:v>0.1</c:v>
                </c:pt>
                <c:pt idx="4">
                  <c:v>0</c:v>
                </c:pt>
              </c:numCache>
            </c:numRef>
          </c:val>
          <c:extLst>
            <c:ext xmlns:c16="http://schemas.microsoft.com/office/drawing/2014/chart" uri="{C3380CC4-5D6E-409C-BE32-E72D297353CC}">
              <c16:uniqueId val="{00000005-EE19-4F1C-A832-F0CECF780FD7}"/>
            </c:ext>
          </c:extLst>
        </c:ser>
        <c:ser>
          <c:idx val="2"/>
          <c:order val="2"/>
          <c:tx>
            <c:strRef>
              <c:f>'groep 6'!$C$75</c:f>
              <c:strCache>
                <c:ptCount val="1"/>
                <c:pt idx="0">
                  <c:v>Resultaat</c:v>
                </c:pt>
              </c:strCache>
            </c:strRef>
          </c:tx>
          <c:spPr>
            <a:gradFill rotWithShape="0">
              <a:gsLst>
                <a:gs pos="0">
                  <a:srgbClr xmlns:mc="http://schemas.openxmlformats.org/markup-compatibility/2006" xmlns:a14="http://schemas.microsoft.com/office/drawing/2010/main" val="FF9900" mc:Ignorable="a14" a14:legacySpreadsheetColorIndex="52"/>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9900" mc:Ignorable="a14" a14:legacySpreadsheetColorIndex="52"/>
                </a:gs>
              </a:gsLst>
              <a:lin ang="0" scaled="1"/>
            </a:gra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'groep 6'!$D$66:$H$66</c:f>
              <c:strCache>
                <c:ptCount val="5"/>
                <c:pt idx="0">
                  <c:v>A</c:v>
                </c:pt>
                <c:pt idx="1">
                  <c:v>B</c:v>
                </c:pt>
                <c:pt idx="2">
                  <c:v>C</c:v>
                </c:pt>
                <c:pt idx="3">
                  <c:v>D</c:v>
                </c:pt>
                <c:pt idx="4">
                  <c:v>E</c:v>
                </c:pt>
              </c:strCache>
            </c:strRef>
          </c:cat>
          <c:val>
            <c:numRef>
              <c:f>'groep 6'!$D$75:$H$75</c:f>
              <c:numCache>
                <c:formatCode>0%</c:formatCode>
                <c:ptCount val="5"/>
                <c:pt idx="0">
                  <c:v>0.30000000000000004</c:v>
                </c:pt>
                <c:pt idx="1">
                  <c:v>0.15000000000000002</c:v>
                </c:pt>
                <c:pt idx="2">
                  <c:v>0.27499999999999997</c:v>
                </c:pt>
                <c:pt idx="3">
                  <c:v>0.1</c:v>
                </c:pt>
                <c:pt idx="4">
                  <c:v>0</c:v>
                </c:pt>
              </c:numCache>
            </c:numRef>
          </c:val>
          <c:extLst>
            <c:ext xmlns:c16="http://schemas.microsoft.com/office/drawing/2014/chart" uri="{C3380CC4-5D6E-409C-BE32-E72D297353CC}">
              <c16:uniqueId val="{00000006-EE19-4F1C-A832-F0CECF780FD7}"/>
            </c:ext>
          </c:extLst>
        </c:ser>
        <c:dLbls>
          <c:showLegendKey val="0"/>
          <c:showVal val="0"/>
          <c:showCatName val="0"/>
          <c:showSerName val="0"/>
          <c:showPercent val="0"/>
          <c:showBubbleSize val="0"/>
        </c:dLbls>
        <c:gapWidth val="40"/>
        <c:axId val="382692176"/>
        <c:axId val="528134512"/>
      </c:barChart>
      <c:barChart>
        <c:barDir val="col"/>
        <c:grouping val="clustered"/>
        <c:varyColors val="0"/>
        <c:ser>
          <c:idx val="0"/>
          <c:order val="0"/>
          <c:tx>
            <c:strRef>
              <c:f>'groep 6'!$C$67</c:f>
              <c:strCache>
                <c:ptCount val="1"/>
                <c:pt idx="0">
                  <c:v>Norm</c:v>
                </c:pt>
              </c:strCache>
            </c:strRef>
          </c:tx>
          <c:spPr>
            <a:noFill/>
            <a:ln w="25400">
              <a:solidFill>
                <a:srgbClr val="000000"/>
              </a:solidFill>
              <a:prstDash val="solid"/>
            </a:ln>
          </c:spPr>
          <c:invertIfNegative val="0"/>
          <c:cat>
            <c:strRef>
              <c:f>'groep 6'!$D$66:$H$66</c:f>
              <c:strCache>
                <c:ptCount val="5"/>
                <c:pt idx="0">
                  <c:v>A</c:v>
                </c:pt>
                <c:pt idx="1">
                  <c:v>B</c:v>
                </c:pt>
                <c:pt idx="2">
                  <c:v>C</c:v>
                </c:pt>
                <c:pt idx="3">
                  <c:v>D</c:v>
                </c:pt>
                <c:pt idx="4">
                  <c:v>E</c:v>
                </c:pt>
              </c:strCache>
            </c:strRef>
          </c:cat>
          <c:val>
            <c:numRef>
              <c:f>'groep 6'!$D$67:$H$67</c:f>
              <c:numCache>
                <c:formatCode>0%</c:formatCode>
                <c:ptCount val="5"/>
                <c:pt idx="0">
                  <c:v>0.25</c:v>
                </c:pt>
                <c:pt idx="1">
                  <c:v>0.25</c:v>
                </c:pt>
                <c:pt idx="2">
                  <c:v>0.25</c:v>
                </c:pt>
                <c:pt idx="3">
                  <c:v>0.15</c:v>
                </c:pt>
                <c:pt idx="4">
                  <c:v>0.1</c:v>
                </c:pt>
              </c:numCache>
            </c:numRef>
          </c:val>
          <c:extLst>
            <c:ext xmlns:c16="http://schemas.microsoft.com/office/drawing/2014/chart" uri="{C3380CC4-5D6E-409C-BE32-E72D297353CC}">
              <c16:uniqueId val="{00000007-EE19-4F1C-A832-F0CECF780FD7}"/>
            </c:ext>
          </c:extLst>
        </c:ser>
        <c:dLbls>
          <c:showLegendKey val="0"/>
          <c:showVal val="0"/>
          <c:showCatName val="0"/>
          <c:showSerName val="0"/>
          <c:showPercent val="0"/>
          <c:showBubbleSize val="0"/>
        </c:dLbls>
        <c:gapWidth val="20"/>
        <c:axId val="528129024"/>
        <c:axId val="380862776"/>
      </c:barChart>
      <c:catAx>
        <c:axId val="382692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528134512"/>
        <c:crosses val="autoZero"/>
        <c:auto val="1"/>
        <c:lblAlgn val="ctr"/>
        <c:lblOffset val="100"/>
        <c:tickLblSkip val="1"/>
        <c:tickMarkSkip val="1"/>
        <c:noMultiLvlLbl val="0"/>
      </c:catAx>
      <c:valAx>
        <c:axId val="528134512"/>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382692176"/>
        <c:crosses val="autoZero"/>
        <c:crossBetween val="between"/>
        <c:majorUnit val="0.2"/>
      </c:valAx>
      <c:catAx>
        <c:axId val="528129024"/>
        <c:scaling>
          <c:orientation val="minMax"/>
        </c:scaling>
        <c:delete val="1"/>
        <c:axPos val="b"/>
        <c:title>
          <c:tx>
            <c:rich>
              <a:bodyPr/>
              <a:lstStyle/>
              <a:p>
                <a:pPr>
                  <a:defRPr sz="1000" b="1" i="0" u="none" strike="noStrike" baseline="0">
                    <a:solidFill>
                      <a:srgbClr val="000000"/>
                    </a:solidFill>
                    <a:latin typeface="Arial"/>
                    <a:ea typeface="Arial"/>
                    <a:cs typeface="Arial"/>
                  </a:defRPr>
                </a:pPr>
                <a:r>
                  <a:rPr lang="nl-NL"/>
                  <a:t>aanleg - resultaat</a:t>
                </a:r>
              </a:p>
            </c:rich>
          </c:tx>
          <c:layout>
            <c:manualLayout>
              <c:xMode val="edge"/>
              <c:yMode val="edge"/>
              <c:x val="0.36121027824235974"/>
              <c:y val="1.6129060485726935E-2"/>
            </c:manualLayout>
          </c:layout>
          <c:overlay val="0"/>
          <c:spPr>
            <a:noFill/>
            <a:ln w="25400">
              <a:noFill/>
            </a:ln>
          </c:spPr>
        </c:title>
        <c:numFmt formatCode="General" sourceLinked="1"/>
        <c:majorTickMark val="out"/>
        <c:minorTickMark val="none"/>
        <c:tickLblPos val="nextTo"/>
        <c:crossAx val="380862776"/>
        <c:crosses val="autoZero"/>
        <c:auto val="1"/>
        <c:lblAlgn val="ctr"/>
        <c:lblOffset val="100"/>
        <c:noMultiLvlLbl val="0"/>
      </c:catAx>
      <c:valAx>
        <c:axId val="380862776"/>
        <c:scaling>
          <c:orientation val="minMax"/>
        </c:scaling>
        <c:delete val="1"/>
        <c:axPos val="r"/>
        <c:numFmt formatCode="0%" sourceLinked="1"/>
        <c:majorTickMark val="out"/>
        <c:minorTickMark val="none"/>
        <c:tickLblPos val="nextTo"/>
        <c:crossAx val="528129024"/>
        <c:crosses val="max"/>
        <c:crossBetween val="between"/>
      </c:valAx>
      <c:spPr>
        <a:gradFill rotWithShape="0">
          <a:gsLst>
            <a:gs pos="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CCFFFF" mc:Ignorable="a14" a14:legacySpreadsheetColorIndex="41"/>
            </a:gs>
          </a:gsLst>
          <a:lin ang="5400000" scaled="1"/>
        </a:gradFill>
        <a:ln w="12700">
          <a:solidFill>
            <a:srgbClr val="808080"/>
          </a:solidFill>
          <a:prstDash val="solid"/>
        </a:ln>
      </c:spPr>
    </c:plotArea>
    <c:legend>
      <c:legendPos val="r"/>
      <c:layout>
        <c:manualLayout>
          <c:xMode val="edge"/>
          <c:yMode val="edge"/>
          <c:x val="0.8469758248441539"/>
          <c:y val="0.43906886877812218"/>
          <c:w val="0.13345207324225114"/>
          <c:h val="0.11469554123183599"/>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546119738647062E-2"/>
          <c:y val="8.9285714285714288E-2"/>
          <c:w val="0.87722201668992383"/>
          <c:h val="0.67321428571428577"/>
        </c:manualLayout>
      </c:layout>
      <c:barChart>
        <c:barDir val="col"/>
        <c:grouping val="clustered"/>
        <c:varyColors val="0"/>
        <c:ser>
          <c:idx val="0"/>
          <c:order val="0"/>
          <c:spPr>
            <a:gradFill rotWithShape="0">
              <a:gsLst>
                <a:gs pos="0">
                  <a:srgbClr xmlns:mc="http://schemas.openxmlformats.org/markup-compatibility/2006" xmlns:a14="http://schemas.microsoft.com/office/drawing/2010/main" val="9999FF" mc:Ignorable="a14" a14:legacySpreadsheetColorIndex="24"/>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99FF" mc:Ignorable="a14" a14:legacySpreadsheetColorIndex="24"/>
                </a:gs>
              </a:gsLst>
              <a:lin ang="0" scaled="1"/>
            </a:gradFill>
            <a:ln w="12700">
              <a:solidFill>
                <a:srgbClr val="000000"/>
              </a:solidFill>
              <a:prstDash val="solid"/>
            </a:ln>
          </c:spPr>
          <c:invertIfNegative val="0"/>
          <c:dPt>
            <c:idx val="3"/>
            <c:invertIfNegative val="0"/>
            <c:bubble3D val="0"/>
            <c:spPr>
              <a:gradFill rotWithShape="0">
                <a:gsLst>
                  <a:gs pos="0">
                    <a:srgbClr xmlns:mc="http://schemas.openxmlformats.org/markup-compatibility/2006" xmlns:a14="http://schemas.microsoft.com/office/drawing/2010/main" val="FF8080" mc:Ignorable="a14" a14:legacySpreadsheetColorIndex="29"/>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8080" mc:Ignorable="a14" a14:legacySpreadsheetColorIndex="29"/>
                  </a:gs>
                </a:gsLst>
                <a:lin ang="0" scaled="1"/>
              </a:gradFill>
              <a:ln w="12700">
                <a:solidFill>
                  <a:srgbClr val="000000"/>
                </a:solidFill>
                <a:prstDash val="solid"/>
              </a:ln>
            </c:spPr>
            <c:extLst>
              <c:ext xmlns:c16="http://schemas.microsoft.com/office/drawing/2014/chart" uri="{C3380CC4-5D6E-409C-BE32-E72D297353CC}">
                <c16:uniqueId val="{00000001-B233-4910-B795-C60F8D2FFB15}"/>
              </c:ext>
            </c:extLst>
          </c:dPt>
          <c:dPt>
            <c:idx val="4"/>
            <c:invertIfNegative val="0"/>
            <c:bubble3D val="0"/>
            <c:spPr>
              <a:gradFill rotWithShape="0">
                <a:gsLst>
                  <a:gs pos="0">
                    <a:srgbClr xmlns:mc="http://schemas.openxmlformats.org/markup-compatibility/2006" xmlns:a14="http://schemas.microsoft.com/office/drawing/2010/main" val="FF8080" mc:Ignorable="a14" a14:legacySpreadsheetColorIndex="29"/>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8080" mc:Ignorable="a14" a14:legacySpreadsheetColorIndex="29"/>
                  </a:gs>
                </a:gsLst>
                <a:lin ang="0" scaled="1"/>
              </a:gradFill>
              <a:ln w="12700">
                <a:solidFill>
                  <a:srgbClr val="000000"/>
                </a:solidFill>
                <a:prstDash val="solid"/>
              </a:ln>
            </c:spPr>
            <c:extLst>
              <c:ext xmlns:c16="http://schemas.microsoft.com/office/drawing/2014/chart" uri="{C3380CC4-5D6E-409C-BE32-E72D297353CC}">
                <c16:uniqueId val="{00000003-B233-4910-B795-C60F8D2FFB15}"/>
              </c:ext>
            </c:extLst>
          </c:dPt>
          <c:dPt>
            <c:idx val="5"/>
            <c:invertIfNegative val="0"/>
            <c:bubble3D val="0"/>
            <c:spPr>
              <a:gradFill rotWithShape="0">
                <a:gsLst>
                  <a:gs pos="0">
                    <a:srgbClr xmlns:mc="http://schemas.openxmlformats.org/markup-compatibility/2006" xmlns:a14="http://schemas.microsoft.com/office/drawing/2010/main" val="FF00FF" mc:Ignorable="a14" a14:legacySpreadsheetColorIndex="14"/>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00FF" mc:Ignorable="a14" a14:legacySpreadsheetColorIndex="14"/>
                  </a:gs>
                </a:gsLst>
                <a:lin ang="0" scaled="1"/>
              </a:gradFill>
              <a:ln w="12700">
                <a:solidFill>
                  <a:srgbClr val="000000"/>
                </a:solidFill>
                <a:prstDash val="solid"/>
              </a:ln>
            </c:spPr>
            <c:extLst>
              <c:ext xmlns:c16="http://schemas.microsoft.com/office/drawing/2014/chart" uri="{C3380CC4-5D6E-409C-BE32-E72D297353CC}">
                <c16:uniqueId val="{00000005-B233-4910-B795-C60F8D2FFB15}"/>
              </c:ext>
            </c:extLst>
          </c:dPt>
          <c:dPt>
            <c:idx val="6"/>
            <c:invertIfNegative val="0"/>
            <c:bubble3D val="0"/>
            <c:spPr>
              <a:gradFill rotWithShape="0">
                <a:gsLst>
                  <a:gs pos="0">
                    <a:srgbClr xmlns:mc="http://schemas.openxmlformats.org/markup-compatibility/2006" xmlns:a14="http://schemas.microsoft.com/office/drawing/2010/main" val="FFFF00" mc:Ignorable="a14" a14:legacySpreadsheetColorIndex="13"/>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FF00" mc:Ignorable="a14" a14:legacySpreadsheetColorIndex="13"/>
                  </a:gs>
                </a:gsLst>
                <a:lin ang="0" scaled="1"/>
              </a:gradFill>
              <a:ln w="12700">
                <a:solidFill>
                  <a:srgbClr val="000000"/>
                </a:solidFill>
                <a:prstDash val="solid"/>
              </a:ln>
            </c:spPr>
            <c:extLst>
              <c:ext xmlns:c16="http://schemas.microsoft.com/office/drawing/2014/chart" uri="{C3380CC4-5D6E-409C-BE32-E72D297353CC}">
                <c16:uniqueId val="{00000007-B233-4910-B795-C60F8D2FFB15}"/>
              </c:ext>
            </c:extLst>
          </c:dPt>
          <c:dPt>
            <c:idx val="7"/>
            <c:invertIfNegative val="0"/>
            <c:bubble3D val="0"/>
            <c:spPr>
              <a:gradFill rotWithShape="0">
                <a:gsLst>
                  <a:gs pos="0">
                    <a:srgbClr xmlns:mc="http://schemas.openxmlformats.org/markup-compatibility/2006" xmlns:a14="http://schemas.microsoft.com/office/drawing/2010/main" val="CC99FF" mc:Ignorable="a14" a14:legacySpreadsheetColorIndex="46"/>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CC99FF" mc:Ignorable="a14" a14:legacySpreadsheetColorIndex="46"/>
                  </a:gs>
                </a:gsLst>
                <a:lin ang="0" scaled="1"/>
              </a:gradFill>
              <a:ln w="12700">
                <a:solidFill>
                  <a:srgbClr val="000000"/>
                </a:solidFill>
                <a:prstDash val="solid"/>
              </a:ln>
            </c:spPr>
            <c:extLst>
              <c:ext xmlns:c16="http://schemas.microsoft.com/office/drawing/2014/chart" uri="{C3380CC4-5D6E-409C-BE32-E72D297353CC}">
                <c16:uniqueId val="{00000009-B233-4910-B795-C60F8D2FFB15}"/>
              </c:ext>
            </c:extLst>
          </c:dPt>
          <c:dPt>
            <c:idx val="8"/>
            <c:invertIfNegative val="0"/>
            <c:bubble3D val="0"/>
            <c:spPr>
              <a:gradFill rotWithShape="0">
                <a:gsLst>
                  <a:gs pos="0">
                    <a:srgbClr xmlns:mc="http://schemas.openxmlformats.org/markup-compatibility/2006" xmlns:a14="http://schemas.microsoft.com/office/drawing/2010/main" val="993366" mc:Ignorable="a14" a14:legacySpreadsheetColorIndex="61"/>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3366" mc:Ignorable="a14" a14:legacySpreadsheetColorIndex="61"/>
                  </a:gs>
                </a:gsLst>
                <a:lin ang="0" scaled="1"/>
              </a:gradFill>
              <a:ln w="12700">
                <a:solidFill>
                  <a:srgbClr val="000000"/>
                </a:solidFill>
                <a:prstDash val="solid"/>
              </a:ln>
            </c:spPr>
            <c:extLst>
              <c:ext xmlns:c16="http://schemas.microsoft.com/office/drawing/2014/chart" uri="{C3380CC4-5D6E-409C-BE32-E72D297353CC}">
                <c16:uniqueId val="{0000000B-B233-4910-B795-C60F8D2FFB15}"/>
              </c:ext>
            </c:extLst>
          </c:dPt>
          <c:dPt>
            <c:idx val="9"/>
            <c:invertIfNegative val="0"/>
            <c:bubble3D val="0"/>
            <c:spPr>
              <a:gradFill rotWithShape="0">
                <a:gsLst>
                  <a:gs pos="0">
                    <a:srgbClr xmlns:mc="http://schemas.openxmlformats.org/markup-compatibility/2006" xmlns:a14="http://schemas.microsoft.com/office/drawing/2010/main" val="99CC00" mc:Ignorable="a14" a14:legacySpreadsheetColorIndex="50"/>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CC00" mc:Ignorable="a14" a14:legacySpreadsheetColorIndex="50"/>
                  </a:gs>
                </a:gsLst>
                <a:lin ang="0" scaled="1"/>
              </a:gradFill>
              <a:ln w="12700">
                <a:solidFill>
                  <a:srgbClr val="000000"/>
                </a:solidFill>
                <a:prstDash val="solid"/>
              </a:ln>
            </c:spPr>
            <c:extLst>
              <c:ext xmlns:c16="http://schemas.microsoft.com/office/drawing/2014/chart" uri="{C3380CC4-5D6E-409C-BE32-E72D297353CC}">
                <c16:uniqueId val="{0000000D-B233-4910-B795-C60F8D2FFB15}"/>
              </c:ext>
            </c:extLst>
          </c:dPt>
          <c:dPt>
            <c:idx val="10"/>
            <c:invertIfNegative val="0"/>
            <c:bubble3D val="0"/>
            <c:spPr>
              <a:gradFill rotWithShape="0">
                <a:gsLst>
                  <a:gs pos="0">
                    <a:srgbClr xmlns:mc="http://schemas.openxmlformats.org/markup-compatibility/2006" xmlns:a14="http://schemas.microsoft.com/office/drawing/2010/main" val="99CC00" mc:Ignorable="a14" a14:legacySpreadsheetColorIndex="50"/>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CC00" mc:Ignorable="a14" a14:legacySpreadsheetColorIndex="50"/>
                  </a:gs>
                </a:gsLst>
                <a:lin ang="0" scaled="1"/>
              </a:gradFill>
              <a:ln w="12700">
                <a:solidFill>
                  <a:srgbClr val="000000"/>
                </a:solidFill>
                <a:prstDash val="solid"/>
              </a:ln>
            </c:spPr>
            <c:extLst>
              <c:ext xmlns:c16="http://schemas.microsoft.com/office/drawing/2014/chart" uri="{C3380CC4-5D6E-409C-BE32-E72D297353CC}">
                <c16:uniqueId val="{0000000F-B233-4910-B795-C60F8D2FFB15}"/>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'groep 7'!$D$62:$AG$62</c:f>
              <c:strCache>
                <c:ptCount val="12"/>
                <c:pt idx="0">
                  <c:v>technisch lezen</c:v>
                </c:pt>
                <c:pt idx="1">
                  <c:v>begrijpend lezen</c:v>
                </c:pt>
                <c:pt idx="2">
                  <c:v>spellen</c:v>
                </c:pt>
                <c:pt idx="3">
                  <c:v>ww spellen</c:v>
                </c:pt>
                <c:pt idx="4">
                  <c:v>hoofdrekenen</c:v>
                </c:pt>
                <c:pt idx="5">
                  <c:v>rekenen &amp; wiskunde</c:v>
                </c:pt>
                <c:pt idx="6">
                  <c:v>eindresultaat</c:v>
                </c:pt>
                <c:pt idx="7">
                  <c:v>doublure</c:v>
                </c:pt>
                <c:pt idx="8">
                  <c:v>specifieke onderwijsbehoefte</c:v>
                </c:pt>
                <c:pt idx="9">
                  <c:v>sociaal competent</c:v>
                </c:pt>
                <c:pt idx="10">
                  <c:v>plaatsing VO</c:v>
                </c:pt>
                <c:pt idx="11">
                  <c:v>positie VO na 3 jr. </c:v>
                </c:pt>
              </c:strCache>
            </c:strRef>
          </c:cat>
          <c:val>
            <c:numRef>
              <c:f>'groep 7'!$D$63:$AG$63</c:f>
              <c:numCache>
                <c:formatCode>0%</c:formatCode>
                <c:ptCount val="12"/>
                <c:pt idx="0">
                  <c:v>0</c:v>
                </c:pt>
                <c:pt idx="1">
                  <c:v>0.8571428571428571</c:v>
                </c:pt>
                <c:pt idx="2">
                  <c:v>0.7142857142857143</c:v>
                </c:pt>
                <c:pt idx="3">
                  <c:v>0.7142857142857143</c:v>
                </c:pt>
                <c:pt idx="4">
                  <c:v>0.7142857142857143</c:v>
                </c:pt>
                <c:pt idx="5">
                  <c:v>1</c:v>
                </c:pt>
                <c:pt idx="6">
                  <c:v>0.79999999999999993</c:v>
                </c:pt>
                <c:pt idx="7" formatCode="0.00%">
                  <c:v>0</c:v>
                </c:pt>
                <c:pt idx="8">
                  <c:v>0</c:v>
                </c:pt>
                <c:pt idx="9">
                  <c:v>0.8571428571428571</c:v>
                </c:pt>
                <c:pt idx="10">
                  <c:v>0</c:v>
                </c:pt>
                <c:pt idx="11">
                  <c:v>0</c:v>
                </c:pt>
              </c:numCache>
            </c:numRef>
          </c:val>
          <c:extLst>
            <c:ext xmlns:c16="http://schemas.microsoft.com/office/drawing/2014/chart" uri="{C3380CC4-5D6E-409C-BE32-E72D297353CC}">
              <c16:uniqueId val="{00000010-B233-4910-B795-C60F8D2FFB15}"/>
            </c:ext>
          </c:extLst>
        </c:ser>
        <c:dLbls>
          <c:showLegendKey val="0"/>
          <c:showVal val="0"/>
          <c:showCatName val="0"/>
          <c:showSerName val="0"/>
          <c:showPercent val="0"/>
          <c:showBubbleSize val="0"/>
        </c:dLbls>
        <c:gapWidth val="50"/>
        <c:axId val="382691784"/>
        <c:axId val="382694528"/>
      </c:barChart>
      <c:catAx>
        <c:axId val="38269178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nl-NL"/>
                  <a:t>resultaten per indicator</a:t>
                </a:r>
              </a:p>
            </c:rich>
          </c:tx>
          <c:layout>
            <c:manualLayout>
              <c:xMode val="edge"/>
              <c:yMode val="edge"/>
              <c:x val="0.3877224383159884"/>
              <c:y val="8.9285714285714281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nl-NL"/>
          </a:p>
        </c:txPr>
        <c:crossAx val="382694528"/>
        <c:crosses val="autoZero"/>
        <c:auto val="1"/>
        <c:lblAlgn val="ctr"/>
        <c:lblOffset val="100"/>
        <c:tickLblSkip val="1"/>
        <c:tickMarkSkip val="1"/>
        <c:noMultiLvlLbl val="0"/>
      </c:catAx>
      <c:valAx>
        <c:axId val="382694528"/>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382691784"/>
        <c:crosses val="autoZero"/>
        <c:crossBetween val="between"/>
        <c:majorUnit val="0.2"/>
      </c:valAx>
      <c:spPr>
        <a:gradFill rotWithShape="0">
          <a:gsLst>
            <a:gs pos="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CCFFFF" mc:Ignorable="a14" a14:legacySpreadsheetColorIndex="41"/>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1</xdr:col>
      <xdr:colOff>292099</xdr:colOff>
      <xdr:row>0</xdr:row>
      <xdr:rowOff>114300</xdr:rowOff>
    </xdr:from>
    <xdr:to>
      <xdr:col>11</xdr:col>
      <xdr:colOff>413424</xdr:colOff>
      <xdr:row>30</xdr:row>
      <xdr:rowOff>31750</xdr:rowOff>
    </xdr:to>
    <xdr:pic>
      <xdr:nvPicPr>
        <xdr:cNvPr id="2" name="Afbeelding 1">
          <a:extLst>
            <a:ext uri="{FF2B5EF4-FFF2-40B4-BE49-F238E27FC236}">
              <a16:creationId xmlns:a16="http://schemas.microsoft.com/office/drawing/2014/main" id="{21E27483-C4C0-08C9-37BF-5B79F5FFF1EF}"/>
            </a:ext>
          </a:extLst>
        </xdr:cNvPr>
        <xdr:cNvPicPr>
          <a:picLocks noChangeAspect="1"/>
        </xdr:cNvPicPr>
      </xdr:nvPicPr>
      <xdr:blipFill>
        <a:blip xmlns:r="http://schemas.openxmlformats.org/officeDocument/2006/relationships" r:embed="rId1"/>
        <a:stretch>
          <a:fillRect/>
        </a:stretch>
      </xdr:blipFill>
      <xdr:spPr>
        <a:xfrm>
          <a:off x="901699" y="114300"/>
          <a:ext cx="6217325" cy="4679950"/>
        </a:xfrm>
        <a:prstGeom prst="rect">
          <a:avLst/>
        </a:prstGeom>
      </xdr:spPr>
    </xdr:pic>
    <xdr:clientData/>
  </xdr:twoCellAnchor>
  <xdr:twoCellAnchor>
    <xdr:from>
      <xdr:col>0</xdr:col>
      <xdr:colOff>133350</xdr:colOff>
      <xdr:row>10</xdr:row>
      <xdr:rowOff>19050</xdr:rowOff>
    </xdr:from>
    <xdr:to>
      <xdr:col>3</xdr:col>
      <xdr:colOff>203200</xdr:colOff>
      <xdr:row>21</xdr:row>
      <xdr:rowOff>82550</xdr:rowOff>
    </xdr:to>
    <xdr:sp macro="" textlink="">
      <xdr:nvSpPr>
        <xdr:cNvPr id="3" name="Tekstballon: rechthoek met afgeronde hoeken 2">
          <a:extLst>
            <a:ext uri="{FF2B5EF4-FFF2-40B4-BE49-F238E27FC236}">
              <a16:creationId xmlns:a16="http://schemas.microsoft.com/office/drawing/2014/main" id="{5EE53A0D-799B-D2A9-A945-A1E6D5DEEE8F}"/>
            </a:ext>
          </a:extLst>
        </xdr:cNvPr>
        <xdr:cNvSpPr/>
      </xdr:nvSpPr>
      <xdr:spPr>
        <a:xfrm>
          <a:off x="133350" y="1606550"/>
          <a:ext cx="1898650" cy="1809750"/>
        </a:xfrm>
        <a:prstGeom prst="wedgeRoundRectCallout">
          <a:avLst>
            <a:gd name="adj1" fmla="val 62852"/>
            <a:gd name="adj2" fmla="val 65175"/>
            <a:gd name="adj3" fmla="val 16667"/>
          </a:avLst>
        </a:prstGeom>
        <a:solidFill>
          <a:srgbClr val="CC0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400"/>
            <a:t>Noteer</a:t>
          </a:r>
          <a:r>
            <a:rPr lang="nl-NL" sz="1400" baseline="0"/>
            <a:t> </a:t>
          </a:r>
          <a:r>
            <a:rPr lang="nl-NL" sz="1400"/>
            <a:t>sowieso de scores van de groepen 3,</a:t>
          </a:r>
          <a:r>
            <a:rPr lang="nl-NL" sz="1400" baseline="0"/>
            <a:t> 4, 6 en 8.</a:t>
          </a:r>
        </a:p>
        <a:p>
          <a:pPr algn="l"/>
          <a:endParaRPr lang="nl-NL" sz="1400" baseline="0"/>
        </a:p>
        <a:p>
          <a:pPr algn="l"/>
          <a:r>
            <a:rPr lang="nl-NL" sz="1400" baseline="0"/>
            <a:t>De groepen 5 en 7 zijn een optie.</a:t>
          </a:r>
        </a:p>
        <a:p>
          <a:pPr algn="l"/>
          <a:endParaRPr lang="nl-NL" sz="1400" baseline="0"/>
        </a:p>
        <a:p>
          <a:pPr algn="l"/>
          <a:endParaRPr lang="nl-NL" sz="1400"/>
        </a:p>
      </xdr:txBody>
    </xdr:sp>
    <xdr:clientData/>
  </xdr:twoCellAnchor>
  <xdr:twoCellAnchor>
    <xdr:from>
      <xdr:col>11</xdr:col>
      <xdr:colOff>152400</xdr:colOff>
      <xdr:row>16</xdr:row>
      <xdr:rowOff>63500</xdr:rowOff>
    </xdr:from>
    <xdr:to>
      <xdr:col>15</xdr:col>
      <xdr:colOff>50800</xdr:colOff>
      <xdr:row>30</xdr:row>
      <xdr:rowOff>146050</xdr:rowOff>
    </xdr:to>
    <xdr:sp macro="" textlink="">
      <xdr:nvSpPr>
        <xdr:cNvPr id="4" name="Tekstballon: rechthoek met afgeronde hoeken 3">
          <a:extLst>
            <a:ext uri="{FF2B5EF4-FFF2-40B4-BE49-F238E27FC236}">
              <a16:creationId xmlns:a16="http://schemas.microsoft.com/office/drawing/2014/main" id="{D6F8FBB5-CF18-4D07-9A56-F4D5EBBBAFB9}"/>
            </a:ext>
          </a:extLst>
        </xdr:cNvPr>
        <xdr:cNvSpPr/>
      </xdr:nvSpPr>
      <xdr:spPr>
        <a:xfrm>
          <a:off x="6858000" y="2603500"/>
          <a:ext cx="2336800" cy="2305050"/>
        </a:xfrm>
        <a:prstGeom prst="wedgeRoundRectCallout">
          <a:avLst>
            <a:gd name="adj1" fmla="val -93683"/>
            <a:gd name="adj2" fmla="val 9704"/>
            <a:gd name="adj3" fmla="val 16667"/>
          </a:avLst>
        </a:prstGeom>
        <a:solidFill>
          <a:srgbClr val="CC0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400" baseline="0"/>
            <a:t>Is het vakje van een groep groen gekleurd vul dan de kolom in.</a:t>
          </a:r>
        </a:p>
        <a:p>
          <a:pPr algn="l"/>
          <a:endParaRPr lang="nl-NL" sz="1400" baseline="0"/>
        </a:p>
        <a:p>
          <a:pPr algn="l"/>
          <a:r>
            <a:rPr lang="nl-NL" sz="1400" baseline="0"/>
            <a:t>Vul op het tabblad </a:t>
          </a:r>
          <a:r>
            <a:rPr lang="nl-NL" sz="1400" b="1" baseline="0"/>
            <a:t>TOTAAL</a:t>
          </a:r>
          <a:r>
            <a:rPr lang="nl-NL" sz="1400" baseline="0"/>
            <a:t> eerst je </a:t>
          </a:r>
          <a:r>
            <a:rPr lang="nl-NL" sz="1400" b="1" baseline="0"/>
            <a:t>TEVREDENHEIDSSCORE</a:t>
          </a:r>
          <a:r>
            <a:rPr lang="nl-NL" sz="1400" baseline="0"/>
            <a:t> in</a:t>
          </a:r>
        </a:p>
        <a:p>
          <a:pPr algn="l"/>
          <a:endParaRPr lang="nl-NL" sz="1400" baseline="0"/>
        </a:p>
        <a:p>
          <a:pPr algn="l"/>
          <a:endParaRPr lang="nl-NL" sz="1400" baseline="0"/>
        </a:p>
        <a:p>
          <a:pPr algn="l"/>
          <a:endParaRPr lang="nl-NL" sz="1400"/>
        </a:p>
      </xdr:txBody>
    </xdr:sp>
    <xdr:clientData/>
  </xdr:twoCellAnchor>
  <xdr:twoCellAnchor>
    <xdr:from>
      <xdr:col>11</xdr:col>
      <xdr:colOff>152400</xdr:colOff>
      <xdr:row>1</xdr:row>
      <xdr:rowOff>95250</xdr:rowOff>
    </xdr:from>
    <xdr:to>
      <xdr:col>18</xdr:col>
      <xdr:colOff>584200</xdr:colOff>
      <xdr:row>14</xdr:row>
      <xdr:rowOff>107950</xdr:rowOff>
    </xdr:to>
    <xdr:sp macro="" textlink="">
      <xdr:nvSpPr>
        <xdr:cNvPr id="5" name="Rechthoek: afgeronde hoeken 4">
          <a:extLst>
            <a:ext uri="{FF2B5EF4-FFF2-40B4-BE49-F238E27FC236}">
              <a16:creationId xmlns:a16="http://schemas.microsoft.com/office/drawing/2014/main" id="{16E8E616-3F52-1A9F-8044-869C57177A45}"/>
            </a:ext>
          </a:extLst>
        </xdr:cNvPr>
        <xdr:cNvSpPr/>
      </xdr:nvSpPr>
      <xdr:spPr>
        <a:xfrm>
          <a:off x="6858000" y="254000"/>
          <a:ext cx="4699000" cy="2076450"/>
        </a:xfrm>
        <a:prstGeom prst="roundRect">
          <a:avLst/>
        </a:prstGeom>
        <a:solidFill>
          <a:srgbClr val="CC0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400" b="1"/>
            <a:t>EERST:</a:t>
          </a:r>
          <a:r>
            <a:rPr lang="nl-NL" sz="1400" b="1" baseline="0"/>
            <a:t> </a:t>
          </a:r>
          <a:r>
            <a:rPr lang="nl-NL" sz="1400" b="1"/>
            <a:t>AANPAK</a:t>
          </a:r>
          <a:r>
            <a:rPr lang="nl-NL" sz="1400" b="1" baseline="0"/>
            <a:t> OP SCHOOLNIVEAU</a:t>
          </a:r>
        </a:p>
        <a:p>
          <a:pPr algn="l"/>
          <a:r>
            <a:rPr lang="nl-NL" sz="1400" baseline="0"/>
            <a:t>&gt;&gt; Kijk op het tabblad </a:t>
          </a:r>
          <a:r>
            <a:rPr lang="nl-NL" sz="1400" b="1" baseline="0"/>
            <a:t>TOTAAL</a:t>
          </a:r>
        </a:p>
        <a:p>
          <a:pPr algn="l"/>
          <a:endParaRPr lang="nl-NL" sz="1400" b="1" baseline="0"/>
        </a:p>
        <a:p>
          <a:pPr algn="l"/>
          <a:r>
            <a:rPr lang="nl-NL" sz="1400" b="1" baseline="0"/>
            <a:t>VERVOLGENS: AANPAK OP GROEPSNIVEAU</a:t>
          </a:r>
        </a:p>
        <a:p>
          <a:pPr algn="l"/>
          <a:r>
            <a:rPr lang="nl-NL" sz="1400" b="0" baseline="0"/>
            <a:t>&gt;&gt; Kijk op de tabbladen van </a:t>
          </a:r>
          <a:r>
            <a:rPr lang="nl-NL" sz="1400" b="1" baseline="0"/>
            <a:t>elke groep apart</a:t>
          </a:r>
        </a:p>
        <a:p>
          <a:pPr algn="l"/>
          <a:endParaRPr lang="nl-NL" sz="1400" b="0" baseline="0"/>
        </a:p>
        <a:p>
          <a:r>
            <a:rPr lang="nl-NL" sz="1400" b="1" baseline="0">
              <a:solidFill>
                <a:schemeClr val="lt1"/>
              </a:solidFill>
              <a:effectLst/>
              <a:latin typeface="+mn-lt"/>
              <a:ea typeface="+mn-ea"/>
              <a:cs typeface="+mn-cs"/>
            </a:rPr>
            <a:t>EVENTUEEL: AANPAK OP INDIVIDUEEL NIVEAU</a:t>
          </a:r>
          <a:endParaRPr lang="nl-NL" sz="1400">
            <a:effectLst/>
          </a:endParaRPr>
        </a:p>
        <a:p>
          <a:r>
            <a:rPr lang="nl-NL" sz="1400" b="0" baseline="0">
              <a:solidFill>
                <a:schemeClr val="lt1"/>
              </a:solidFill>
              <a:effectLst/>
              <a:latin typeface="+mn-lt"/>
              <a:ea typeface="+mn-ea"/>
              <a:cs typeface="+mn-cs"/>
            </a:rPr>
            <a:t>&gt;&gt; Kijk op de tabbladen van </a:t>
          </a:r>
          <a:r>
            <a:rPr lang="nl-NL" sz="1400" b="1" baseline="0">
              <a:solidFill>
                <a:schemeClr val="lt1"/>
              </a:solidFill>
              <a:effectLst/>
              <a:latin typeface="+mn-lt"/>
              <a:ea typeface="+mn-ea"/>
              <a:cs typeface="+mn-cs"/>
            </a:rPr>
            <a:t>elke groep apart</a:t>
          </a:r>
          <a:endParaRPr lang="nl-NL" sz="1400" b="1">
            <a:effectLst/>
          </a:endParaRPr>
        </a:p>
        <a:p>
          <a:pPr algn="l"/>
          <a:endParaRPr lang="nl-NL" sz="1400" b="0"/>
        </a:p>
      </xdr:txBody>
    </xdr:sp>
    <xdr:clientData/>
  </xdr:twoCellAnchor>
  <xdr:twoCellAnchor>
    <xdr:from>
      <xdr:col>15</xdr:col>
      <xdr:colOff>311150</xdr:colOff>
      <xdr:row>16</xdr:row>
      <xdr:rowOff>57150</xdr:rowOff>
    </xdr:from>
    <xdr:to>
      <xdr:col>19</xdr:col>
      <xdr:colOff>76200</xdr:colOff>
      <xdr:row>30</xdr:row>
      <xdr:rowOff>139700</xdr:rowOff>
    </xdr:to>
    <xdr:sp macro="" textlink="">
      <xdr:nvSpPr>
        <xdr:cNvPr id="6" name="Rechthoek: afgeronde hoeken 5">
          <a:extLst>
            <a:ext uri="{FF2B5EF4-FFF2-40B4-BE49-F238E27FC236}">
              <a16:creationId xmlns:a16="http://schemas.microsoft.com/office/drawing/2014/main" id="{F433ACBB-0598-FA8B-CC11-C0A0984A2F98}"/>
            </a:ext>
          </a:extLst>
        </xdr:cNvPr>
        <xdr:cNvSpPr/>
      </xdr:nvSpPr>
      <xdr:spPr>
        <a:xfrm>
          <a:off x="9455150" y="2597150"/>
          <a:ext cx="2203450" cy="2305050"/>
        </a:xfrm>
        <a:prstGeom prst="roundRect">
          <a:avLst/>
        </a:prstGeom>
        <a:solidFill>
          <a:schemeClr val="bg1"/>
        </a:solidFill>
        <a:ln w="25400">
          <a:solidFill>
            <a:srgbClr val="CC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400" b="1">
              <a:solidFill>
                <a:srgbClr val="CC00FF"/>
              </a:solidFill>
            </a:rPr>
            <a:t>WAT</a:t>
          </a:r>
          <a:r>
            <a:rPr lang="nl-NL" sz="1400" b="1" baseline="0">
              <a:solidFill>
                <a:srgbClr val="CC00FF"/>
              </a:solidFill>
            </a:rPr>
            <a:t> ZIE JE?</a:t>
          </a:r>
        </a:p>
        <a:p>
          <a:pPr algn="l"/>
          <a:r>
            <a:rPr lang="nl-NL" sz="1400" b="1" baseline="0">
              <a:solidFill>
                <a:srgbClr val="CC00FF"/>
              </a:solidFill>
            </a:rPr>
            <a:t>WAT DENK JE?</a:t>
          </a:r>
        </a:p>
        <a:p>
          <a:pPr algn="l"/>
          <a:r>
            <a:rPr lang="nl-NL" sz="1400" b="1" baseline="0">
              <a:solidFill>
                <a:srgbClr val="CC00FF"/>
              </a:solidFill>
            </a:rPr>
            <a:t>WAT DOE JE?</a:t>
          </a:r>
        </a:p>
        <a:p>
          <a:pPr algn="l"/>
          <a:endParaRPr lang="nl-NL" sz="1400" b="1" baseline="0">
            <a:solidFill>
              <a:srgbClr val="CC00FF"/>
            </a:solidFill>
          </a:endParaRPr>
        </a:p>
        <a:p>
          <a:pPr algn="l"/>
          <a:r>
            <a:rPr lang="nl-NL" sz="1400" b="1" baseline="0">
              <a:solidFill>
                <a:srgbClr val="CC00FF"/>
              </a:solidFill>
            </a:rPr>
            <a:t>NOTEER KORT WAT JE DOET - JE PLAN</a:t>
          </a:r>
        </a:p>
        <a:p>
          <a:pPr algn="l"/>
          <a:endParaRPr lang="nl-NL" sz="1400" b="1" baseline="0">
            <a:solidFill>
              <a:srgbClr val="CC00FF"/>
            </a:solidFill>
          </a:endParaRPr>
        </a:p>
        <a:p>
          <a:pPr algn="l"/>
          <a:r>
            <a:rPr lang="nl-NL" sz="1400" b="1" baseline="0">
              <a:solidFill>
                <a:srgbClr val="CC00FF"/>
              </a:solidFill>
            </a:rPr>
            <a:t>EVALUEEER NA DE VOLGENDE TOETS</a:t>
          </a:r>
          <a:endParaRPr lang="nl-NL" sz="1400" b="1">
            <a:solidFill>
              <a:srgbClr val="CC00FF"/>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1243012</xdr:colOff>
      <xdr:row>60</xdr:row>
      <xdr:rowOff>80962</xdr:rowOff>
    </xdr:from>
    <xdr:to>
      <xdr:col>34</xdr:col>
      <xdr:colOff>107156</xdr:colOff>
      <xdr:row>63</xdr:row>
      <xdr:rowOff>119064</xdr:rowOff>
    </xdr:to>
    <xdr:sp macro="" textlink="">
      <xdr:nvSpPr>
        <xdr:cNvPr id="2" name="Rectangle 1">
          <a:extLst>
            <a:ext uri="{FF2B5EF4-FFF2-40B4-BE49-F238E27FC236}">
              <a16:creationId xmlns:a16="http://schemas.microsoft.com/office/drawing/2014/main" id="{F1127CAC-168D-427C-A042-288555A8EBB5}"/>
            </a:ext>
          </a:extLst>
        </xdr:cNvPr>
        <xdr:cNvSpPr>
          <a:spLocks noChangeArrowheads="1"/>
        </xdr:cNvSpPr>
      </xdr:nvSpPr>
      <xdr:spPr bwMode="auto">
        <a:xfrm>
          <a:off x="2100262" y="10920412"/>
          <a:ext cx="8951119" cy="52387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152399</xdr:colOff>
      <xdr:row>59</xdr:row>
      <xdr:rowOff>21430</xdr:rowOff>
    </xdr:from>
    <xdr:to>
      <xdr:col>40</xdr:col>
      <xdr:colOff>0</xdr:colOff>
      <xdr:row>91</xdr:row>
      <xdr:rowOff>154781</xdr:rowOff>
    </xdr:to>
    <xdr:graphicFrame macro="">
      <xdr:nvGraphicFramePr>
        <xdr:cNvPr id="3" name="Grafiek 2">
          <a:extLst>
            <a:ext uri="{FF2B5EF4-FFF2-40B4-BE49-F238E27FC236}">
              <a16:creationId xmlns:a16="http://schemas.microsoft.com/office/drawing/2014/main" id="{7CA7B8BF-D9A6-4098-8B70-E922662CE9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9526</xdr:colOff>
      <xdr:row>59</xdr:row>
      <xdr:rowOff>21431</xdr:rowOff>
    </xdr:from>
    <xdr:to>
      <xdr:col>9</xdr:col>
      <xdr:colOff>1</xdr:colOff>
      <xdr:row>91</xdr:row>
      <xdr:rowOff>142875</xdr:rowOff>
    </xdr:to>
    <xdr:graphicFrame macro="">
      <xdr:nvGraphicFramePr>
        <xdr:cNvPr id="4" name="Grafiek 8">
          <a:extLst>
            <a:ext uri="{FF2B5EF4-FFF2-40B4-BE49-F238E27FC236}">
              <a16:creationId xmlns:a16="http://schemas.microsoft.com/office/drawing/2014/main" id="{C0EDE20C-E4C5-49FC-8BAF-6B009075D4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1243012</xdr:colOff>
      <xdr:row>60</xdr:row>
      <xdr:rowOff>80962</xdr:rowOff>
    </xdr:from>
    <xdr:to>
      <xdr:col>34</xdr:col>
      <xdr:colOff>107156</xdr:colOff>
      <xdr:row>63</xdr:row>
      <xdr:rowOff>119064</xdr:rowOff>
    </xdr:to>
    <xdr:sp macro="" textlink="">
      <xdr:nvSpPr>
        <xdr:cNvPr id="2" name="Rectangle 1">
          <a:extLst>
            <a:ext uri="{FF2B5EF4-FFF2-40B4-BE49-F238E27FC236}">
              <a16:creationId xmlns:a16="http://schemas.microsoft.com/office/drawing/2014/main" id="{617A8CE0-48A6-4E1A-9769-485BAA605110}"/>
            </a:ext>
          </a:extLst>
        </xdr:cNvPr>
        <xdr:cNvSpPr>
          <a:spLocks noChangeArrowheads="1"/>
        </xdr:cNvSpPr>
      </xdr:nvSpPr>
      <xdr:spPr bwMode="auto">
        <a:xfrm>
          <a:off x="2100262" y="10920412"/>
          <a:ext cx="8951119" cy="52387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152399</xdr:colOff>
      <xdr:row>59</xdr:row>
      <xdr:rowOff>21430</xdr:rowOff>
    </xdr:from>
    <xdr:to>
      <xdr:col>40</xdr:col>
      <xdr:colOff>0</xdr:colOff>
      <xdr:row>91</xdr:row>
      <xdr:rowOff>154781</xdr:rowOff>
    </xdr:to>
    <xdr:graphicFrame macro="">
      <xdr:nvGraphicFramePr>
        <xdr:cNvPr id="3" name="Grafiek 2">
          <a:extLst>
            <a:ext uri="{FF2B5EF4-FFF2-40B4-BE49-F238E27FC236}">
              <a16:creationId xmlns:a16="http://schemas.microsoft.com/office/drawing/2014/main" id="{FA82E77E-6C98-46B0-AD71-3CF8117D8C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9526</xdr:colOff>
      <xdr:row>59</xdr:row>
      <xdr:rowOff>21431</xdr:rowOff>
    </xdr:from>
    <xdr:to>
      <xdr:col>9</xdr:col>
      <xdr:colOff>1</xdr:colOff>
      <xdr:row>91</xdr:row>
      <xdr:rowOff>142875</xdr:rowOff>
    </xdr:to>
    <xdr:graphicFrame macro="">
      <xdr:nvGraphicFramePr>
        <xdr:cNvPr id="4" name="Grafiek 8">
          <a:extLst>
            <a:ext uri="{FF2B5EF4-FFF2-40B4-BE49-F238E27FC236}">
              <a16:creationId xmlns:a16="http://schemas.microsoft.com/office/drawing/2014/main" id="{80287CFB-D0F2-43FB-A4A6-DA0C6478DC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1243012</xdr:colOff>
      <xdr:row>60</xdr:row>
      <xdr:rowOff>80962</xdr:rowOff>
    </xdr:from>
    <xdr:to>
      <xdr:col>34</xdr:col>
      <xdr:colOff>107156</xdr:colOff>
      <xdr:row>63</xdr:row>
      <xdr:rowOff>119064</xdr:rowOff>
    </xdr:to>
    <xdr:sp macro="" textlink="">
      <xdr:nvSpPr>
        <xdr:cNvPr id="2" name="Rectangle 1">
          <a:extLst>
            <a:ext uri="{FF2B5EF4-FFF2-40B4-BE49-F238E27FC236}">
              <a16:creationId xmlns:a16="http://schemas.microsoft.com/office/drawing/2014/main" id="{5B4E7B99-869B-4BCE-9F53-C95A147977D7}"/>
            </a:ext>
          </a:extLst>
        </xdr:cNvPr>
        <xdr:cNvSpPr>
          <a:spLocks noChangeArrowheads="1"/>
        </xdr:cNvSpPr>
      </xdr:nvSpPr>
      <xdr:spPr bwMode="auto">
        <a:xfrm>
          <a:off x="2100262" y="10920412"/>
          <a:ext cx="8951119" cy="52387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152399</xdr:colOff>
      <xdr:row>59</xdr:row>
      <xdr:rowOff>21430</xdr:rowOff>
    </xdr:from>
    <xdr:to>
      <xdr:col>40</xdr:col>
      <xdr:colOff>0</xdr:colOff>
      <xdr:row>91</xdr:row>
      <xdr:rowOff>154781</xdr:rowOff>
    </xdr:to>
    <xdr:graphicFrame macro="">
      <xdr:nvGraphicFramePr>
        <xdr:cNvPr id="3" name="Grafiek 2">
          <a:extLst>
            <a:ext uri="{FF2B5EF4-FFF2-40B4-BE49-F238E27FC236}">
              <a16:creationId xmlns:a16="http://schemas.microsoft.com/office/drawing/2014/main" id="{159A43CC-F258-4B66-A4B6-AF018B710C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9526</xdr:colOff>
      <xdr:row>59</xdr:row>
      <xdr:rowOff>21431</xdr:rowOff>
    </xdr:from>
    <xdr:to>
      <xdr:col>9</xdr:col>
      <xdr:colOff>1</xdr:colOff>
      <xdr:row>91</xdr:row>
      <xdr:rowOff>142875</xdr:rowOff>
    </xdr:to>
    <xdr:graphicFrame macro="">
      <xdr:nvGraphicFramePr>
        <xdr:cNvPr id="4" name="Grafiek 8">
          <a:extLst>
            <a:ext uri="{FF2B5EF4-FFF2-40B4-BE49-F238E27FC236}">
              <a16:creationId xmlns:a16="http://schemas.microsoft.com/office/drawing/2014/main" id="{B16B97DB-55CC-42B4-8340-CF4BEB00FB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1243012</xdr:colOff>
      <xdr:row>60</xdr:row>
      <xdr:rowOff>80962</xdr:rowOff>
    </xdr:from>
    <xdr:to>
      <xdr:col>34</xdr:col>
      <xdr:colOff>107156</xdr:colOff>
      <xdr:row>63</xdr:row>
      <xdr:rowOff>119064</xdr:rowOff>
    </xdr:to>
    <xdr:sp macro="" textlink="">
      <xdr:nvSpPr>
        <xdr:cNvPr id="2" name="Rectangle 1">
          <a:extLst>
            <a:ext uri="{FF2B5EF4-FFF2-40B4-BE49-F238E27FC236}">
              <a16:creationId xmlns:a16="http://schemas.microsoft.com/office/drawing/2014/main" id="{97836B20-BF92-4788-8348-5A34F5C0D70C}"/>
            </a:ext>
          </a:extLst>
        </xdr:cNvPr>
        <xdr:cNvSpPr>
          <a:spLocks noChangeArrowheads="1"/>
        </xdr:cNvSpPr>
      </xdr:nvSpPr>
      <xdr:spPr bwMode="auto">
        <a:xfrm>
          <a:off x="2100262" y="10920412"/>
          <a:ext cx="8951119" cy="52387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152399</xdr:colOff>
      <xdr:row>59</xdr:row>
      <xdr:rowOff>21430</xdr:rowOff>
    </xdr:from>
    <xdr:to>
      <xdr:col>40</xdr:col>
      <xdr:colOff>0</xdr:colOff>
      <xdr:row>91</xdr:row>
      <xdr:rowOff>154781</xdr:rowOff>
    </xdr:to>
    <xdr:graphicFrame macro="">
      <xdr:nvGraphicFramePr>
        <xdr:cNvPr id="3" name="Grafiek 2">
          <a:extLst>
            <a:ext uri="{FF2B5EF4-FFF2-40B4-BE49-F238E27FC236}">
              <a16:creationId xmlns:a16="http://schemas.microsoft.com/office/drawing/2014/main" id="{63093090-6646-4FC8-9AF0-E75BDD055B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9526</xdr:colOff>
      <xdr:row>59</xdr:row>
      <xdr:rowOff>21431</xdr:rowOff>
    </xdr:from>
    <xdr:to>
      <xdr:col>9</xdr:col>
      <xdr:colOff>1</xdr:colOff>
      <xdr:row>91</xdr:row>
      <xdr:rowOff>142875</xdr:rowOff>
    </xdr:to>
    <xdr:graphicFrame macro="">
      <xdr:nvGraphicFramePr>
        <xdr:cNvPr id="4" name="Grafiek 8">
          <a:extLst>
            <a:ext uri="{FF2B5EF4-FFF2-40B4-BE49-F238E27FC236}">
              <a16:creationId xmlns:a16="http://schemas.microsoft.com/office/drawing/2014/main" id="{F4394900-0DB8-4A1E-98FA-4EFE6A9C79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1243012</xdr:colOff>
      <xdr:row>60</xdr:row>
      <xdr:rowOff>80962</xdr:rowOff>
    </xdr:from>
    <xdr:to>
      <xdr:col>34</xdr:col>
      <xdr:colOff>107156</xdr:colOff>
      <xdr:row>63</xdr:row>
      <xdr:rowOff>119064</xdr:rowOff>
    </xdr:to>
    <xdr:sp macro="" textlink="">
      <xdr:nvSpPr>
        <xdr:cNvPr id="2" name="Rectangle 1">
          <a:extLst>
            <a:ext uri="{FF2B5EF4-FFF2-40B4-BE49-F238E27FC236}">
              <a16:creationId xmlns:a16="http://schemas.microsoft.com/office/drawing/2014/main" id="{FC19C2BD-86E7-4249-9747-F0D07787D94C}"/>
            </a:ext>
          </a:extLst>
        </xdr:cNvPr>
        <xdr:cNvSpPr>
          <a:spLocks noChangeArrowheads="1"/>
        </xdr:cNvSpPr>
      </xdr:nvSpPr>
      <xdr:spPr bwMode="auto">
        <a:xfrm>
          <a:off x="2100262" y="10920412"/>
          <a:ext cx="8951119" cy="52387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152399</xdr:colOff>
      <xdr:row>59</xdr:row>
      <xdr:rowOff>21430</xdr:rowOff>
    </xdr:from>
    <xdr:to>
      <xdr:col>40</xdr:col>
      <xdr:colOff>0</xdr:colOff>
      <xdr:row>91</xdr:row>
      <xdr:rowOff>154781</xdr:rowOff>
    </xdr:to>
    <xdr:graphicFrame macro="">
      <xdr:nvGraphicFramePr>
        <xdr:cNvPr id="3" name="Grafiek 2">
          <a:extLst>
            <a:ext uri="{FF2B5EF4-FFF2-40B4-BE49-F238E27FC236}">
              <a16:creationId xmlns:a16="http://schemas.microsoft.com/office/drawing/2014/main" id="{A27461AE-7A91-4949-A247-93B4DC811D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9526</xdr:colOff>
      <xdr:row>59</xdr:row>
      <xdr:rowOff>21431</xdr:rowOff>
    </xdr:from>
    <xdr:to>
      <xdr:col>9</xdr:col>
      <xdr:colOff>1</xdr:colOff>
      <xdr:row>91</xdr:row>
      <xdr:rowOff>142875</xdr:rowOff>
    </xdr:to>
    <xdr:graphicFrame macro="">
      <xdr:nvGraphicFramePr>
        <xdr:cNvPr id="4" name="Grafiek 8">
          <a:extLst>
            <a:ext uri="{FF2B5EF4-FFF2-40B4-BE49-F238E27FC236}">
              <a16:creationId xmlns:a16="http://schemas.microsoft.com/office/drawing/2014/main" id="{DF2A3160-D59F-41D3-9B39-135A77A62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1243012</xdr:colOff>
      <xdr:row>60</xdr:row>
      <xdr:rowOff>80962</xdr:rowOff>
    </xdr:from>
    <xdr:to>
      <xdr:col>34</xdr:col>
      <xdr:colOff>107156</xdr:colOff>
      <xdr:row>63</xdr:row>
      <xdr:rowOff>119064</xdr:rowOff>
    </xdr:to>
    <xdr:sp macro="" textlink="">
      <xdr:nvSpPr>
        <xdr:cNvPr id="2" name="Rectangle 1">
          <a:extLst>
            <a:ext uri="{FF2B5EF4-FFF2-40B4-BE49-F238E27FC236}">
              <a16:creationId xmlns:a16="http://schemas.microsoft.com/office/drawing/2014/main" id="{1756D634-E744-46A2-9DA0-136AF837A90F}"/>
            </a:ext>
          </a:extLst>
        </xdr:cNvPr>
        <xdr:cNvSpPr>
          <a:spLocks noChangeArrowheads="1"/>
        </xdr:cNvSpPr>
      </xdr:nvSpPr>
      <xdr:spPr bwMode="auto">
        <a:xfrm>
          <a:off x="2100262" y="10920412"/>
          <a:ext cx="8951119" cy="52387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152399</xdr:colOff>
      <xdr:row>59</xdr:row>
      <xdr:rowOff>21430</xdr:rowOff>
    </xdr:from>
    <xdr:to>
      <xdr:col>40</xdr:col>
      <xdr:colOff>0</xdr:colOff>
      <xdr:row>91</xdr:row>
      <xdr:rowOff>154781</xdr:rowOff>
    </xdr:to>
    <xdr:graphicFrame macro="">
      <xdr:nvGraphicFramePr>
        <xdr:cNvPr id="3" name="Grafiek 2">
          <a:extLst>
            <a:ext uri="{FF2B5EF4-FFF2-40B4-BE49-F238E27FC236}">
              <a16:creationId xmlns:a16="http://schemas.microsoft.com/office/drawing/2014/main" id="{0AFD709B-E1ED-4E24-AFFE-EFC99FC65A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9526</xdr:colOff>
      <xdr:row>59</xdr:row>
      <xdr:rowOff>21431</xdr:rowOff>
    </xdr:from>
    <xdr:to>
      <xdr:col>9</xdr:col>
      <xdr:colOff>1</xdr:colOff>
      <xdr:row>91</xdr:row>
      <xdr:rowOff>142875</xdr:rowOff>
    </xdr:to>
    <xdr:graphicFrame macro="">
      <xdr:nvGraphicFramePr>
        <xdr:cNvPr id="4" name="Grafiek 8">
          <a:extLst>
            <a:ext uri="{FF2B5EF4-FFF2-40B4-BE49-F238E27FC236}">
              <a16:creationId xmlns:a16="http://schemas.microsoft.com/office/drawing/2014/main" id="{F6C98FA9-D8E6-48EF-BA05-23557B429B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114300</xdr:colOff>
      <xdr:row>3</xdr:row>
      <xdr:rowOff>101600</xdr:rowOff>
    </xdr:from>
    <xdr:to>
      <xdr:col>16</xdr:col>
      <xdr:colOff>622300</xdr:colOff>
      <xdr:row>6</xdr:row>
      <xdr:rowOff>31750</xdr:rowOff>
    </xdr:to>
    <xdr:sp macro="" textlink="">
      <xdr:nvSpPr>
        <xdr:cNvPr id="2" name="Pijl: links 1">
          <a:extLst>
            <a:ext uri="{FF2B5EF4-FFF2-40B4-BE49-F238E27FC236}">
              <a16:creationId xmlns:a16="http://schemas.microsoft.com/office/drawing/2014/main" id="{BB4B64CC-E23F-B4A8-5A61-02A1A669D224}"/>
            </a:ext>
          </a:extLst>
        </xdr:cNvPr>
        <xdr:cNvSpPr/>
      </xdr:nvSpPr>
      <xdr:spPr>
        <a:xfrm>
          <a:off x="7721600" y="742950"/>
          <a:ext cx="2184400" cy="425450"/>
        </a:xfrm>
        <a:prstGeom prst="leftArrow">
          <a:avLst/>
        </a:prstGeom>
        <a:solidFill>
          <a:srgbClr val="CC0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b="1">
              <a:latin typeface="Arial" panose="020B0604020202020204" pitchFamily="34" charset="0"/>
              <a:cs typeface="Arial" panose="020B0604020202020204" pitchFamily="34" charset="0"/>
            </a:rPr>
            <a:t>Wanneer ben je tevreden?</a:t>
          </a:r>
        </a:p>
      </xdr:txBody>
    </xdr:sp>
    <xdr:clientData/>
  </xdr:twoCellAnchor>
  <xdr:twoCellAnchor>
    <xdr:from>
      <xdr:col>21</xdr:col>
      <xdr:colOff>101600</xdr:colOff>
      <xdr:row>7</xdr:row>
      <xdr:rowOff>6350</xdr:rowOff>
    </xdr:from>
    <xdr:to>
      <xdr:col>23</xdr:col>
      <xdr:colOff>520700</xdr:colOff>
      <xdr:row>23</xdr:row>
      <xdr:rowOff>0</xdr:rowOff>
    </xdr:to>
    <xdr:sp macro="" textlink="">
      <xdr:nvSpPr>
        <xdr:cNvPr id="3" name="Rechthoek: afgeronde hoeken 2">
          <a:extLst>
            <a:ext uri="{FF2B5EF4-FFF2-40B4-BE49-F238E27FC236}">
              <a16:creationId xmlns:a16="http://schemas.microsoft.com/office/drawing/2014/main" id="{FC695610-95D2-ECD9-5B5E-A7E2C0000053}"/>
            </a:ext>
          </a:extLst>
        </xdr:cNvPr>
        <xdr:cNvSpPr/>
      </xdr:nvSpPr>
      <xdr:spPr>
        <a:xfrm>
          <a:off x="10045700" y="1308100"/>
          <a:ext cx="1695450" cy="2159000"/>
        </a:xfrm>
        <a:prstGeom prst="roundRect">
          <a:avLst/>
        </a:prstGeom>
        <a:solidFill>
          <a:srgbClr val="CC0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400" b="1"/>
            <a:t>AANPAK</a:t>
          </a:r>
          <a:r>
            <a:rPr lang="nl-NL" sz="1400" b="1" baseline="0"/>
            <a:t> OP SCHOOLNIVEAU</a:t>
          </a:r>
        </a:p>
        <a:p>
          <a:pPr algn="ctr"/>
          <a:endParaRPr lang="nl-NL" sz="1400" baseline="0"/>
        </a:p>
        <a:p>
          <a:pPr algn="ctr"/>
          <a:endParaRPr lang="nl-NL" sz="1400" baseline="0"/>
        </a:p>
        <a:p>
          <a:pPr algn="ctr"/>
          <a:r>
            <a:rPr lang="nl-NL" sz="1400" baseline="0"/>
            <a:t>WAT ZIE JE?</a:t>
          </a:r>
        </a:p>
        <a:p>
          <a:pPr algn="ctr"/>
          <a:r>
            <a:rPr lang="nl-NL" sz="1400" baseline="0"/>
            <a:t>WAT DENK JE?</a:t>
          </a:r>
        </a:p>
        <a:p>
          <a:pPr algn="ctr"/>
          <a:r>
            <a:rPr lang="nl-NL" sz="1400" baseline="0"/>
            <a:t>WAT DOE JE?</a:t>
          </a:r>
          <a:endParaRPr lang="nl-NL" sz="1400"/>
        </a:p>
      </xdr:txBody>
    </xdr:sp>
    <xdr:clientData/>
  </xdr:twoCellAnchor>
  <xdr:twoCellAnchor>
    <xdr:from>
      <xdr:col>1</xdr:col>
      <xdr:colOff>203200</xdr:colOff>
      <xdr:row>28</xdr:row>
      <xdr:rowOff>107950</xdr:rowOff>
    </xdr:from>
    <xdr:to>
      <xdr:col>2</xdr:col>
      <xdr:colOff>393700</xdr:colOff>
      <xdr:row>30</xdr:row>
      <xdr:rowOff>44450</xdr:rowOff>
    </xdr:to>
    <xdr:sp macro="" textlink="">
      <xdr:nvSpPr>
        <xdr:cNvPr id="4" name="Pijl: rechts 3">
          <a:extLst>
            <a:ext uri="{FF2B5EF4-FFF2-40B4-BE49-F238E27FC236}">
              <a16:creationId xmlns:a16="http://schemas.microsoft.com/office/drawing/2014/main" id="{6837D6EA-BFD8-5C1C-B6E7-2B27DFF86F6A}"/>
            </a:ext>
          </a:extLst>
        </xdr:cNvPr>
        <xdr:cNvSpPr/>
      </xdr:nvSpPr>
      <xdr:spPr>
        <a:xfrm>
          <a:off x="463550" y="4584700"/>
          <a:ext cx="755650" cy="317500"/>
        </a:xfrm>
        <a:prstGeom prst="rightArrow">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DC080-6418-4636-99C3-7FC3D377B6CE}">
  <sheetPr codeName="Blad1">
    <tabColor rgb="FFCC00FF"/>
  </sheetPr>
  <dimension ref="A1"/>
  <sheetViews>
    <sheetView showGridLines="0" showRowColHeaders="0" tabSelected="1" workbookViewId="0"/>
  </sheetViews>
  <sheetFormatPr defaultRowHeight="12.5" x14ac:dyDescent="0.25"/>
  <cols>
    <col min="1" max="1" width="8.7265625" customWidth="1"/>
  </cols>
  <sheetData/>
  <sheetProtection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3E33-C9B5-40E4-9695-064014762AD7}">
  <sheetPr codeName="Blad3">
    <tabColor rgb="FF66FF66"/>
  </sheetPr>
  <dimension ref="B1:AP75"/>
  <sheetViews>
    <sheetView showGridLines="0" showRowColHeaders="0" zoomScaleNormal="100" workbookViewId="0">
      <selection activeCell="E2" sqref="E2"/>
    </sheetView>
  </sheetViews>
  <sheetFormatPr defaultRowHeight="12.5" x14ac:dyDescent="0.25"/>
  <cols>
    <col min="2" max="2" width="3.7265625" customWidth="1"/>
    <col min="3" max="3" width="20.7265625" customWidth="1"/>
    <col min="4" max="4" width="9.54296875" style="4" bestFit="1" customWidth="1"/>
    <col min="7" max="7" width="10.7265625" style="4" customWidth="1"/>
    <col min="8" max="9" width="10.54296875" style="4" bestFit="1" customWidth="1"/>
    <col min="10" max="10" width="10.7265625" style="4" bestFit="1" customWidth="1"/>
    <col min="11" max="11" width="10.7265625" style="4" customWidth="1"/>
    <col min="12" max="13" width="10.54296875" style="4" bestFit="1" customWidth="1"/>
    <col min="14" max="14" width="10.54296875" style="4" hidden="1" customWidth="1"/>
    <col min="15" max="30" width="9.1796875" style="4" hidden="1" customWidth="1"/>
    <col min="31" max="31" width="9.26953125" style="4" hidden="1" customWidth="1"/>
    <col min="32" max="32" width="9.453125" style="4" bestFit="1" customWidth="1"/>
    <col min="33" max="34" width="9.453125" bestFit="1" customWidth="1"/>
    <col min="36" max="36" width="9.1796875" style="4" hidden="1" customWidth="1"/>
    <col min="37" max="37" width="10.7265625" style="4" customWidth="1"/>
    <col min="38" max="39" width="9.1796875" style="4" hidden="1" customWidth="1"/>
    <col min="40" max="40" width="10.7265625" style="4" customWidth="1"/>
    <col min="41" max="42" width="9.1796875" style="4" hidden="1" customWidth="1"/>
    <col min="43" max="43" width="9.54296875" customWidth="1"/>
  </cols>
  <sheetData>
    <row r="1" spans="2:42" ht="13" thickBot="1" x14ac:dyDescent="0.3">
      <c r="J1" s="114"/>
      <c r="K1" s="114"/>
      <c r="L1" s="114"/>
      <c r="M1" s="114"/>
      <c r="N1" s="114"/>
      <c r="O1" s="114"/>
    </row>
    <row r="2" spans="2:42" ht="20" thickBot="1" x14ac:dyDescent="0.65">
      <c r="B2" s="77"/>
      <c r="C2" s="80" t="s">
        <v>0</v>
      </c>
      <c r="D2" s="79">
        <v>3</v>
      </c>
      <c r="E2" s="115" t="s">
        <v>17</v>
      </c>
      <c r="F2" s="16"/>
      <c r="G2" s="205" t="s">
        <v>1</v>
      </c>
      <c r="H2" s="205"/>
      <c r="J2" s="116" t="str">
        <f>IF($D$2=3,"ja",IF($D$2="3A","ja",IF($D$2="3B","ja",IF($D$2="3C","ja"))))</f>
        <v>ja</v>
      </c>
      <c r="K2" s="116" t="b">
        <f>IF($D$2=5,"ja",IF($D$2="5A","ja",IF($D$2="5B","ja",IF($D$2="5C","ja"))))</f>
        <v>0</v>
      </c>
      <c r="L2" s="116" t="b">
        <f>IF($D$2=4,"ja",IF($D$2="4A","ja",IF($D$2="4B","ja",IF($D$2="4C","ja"))))</f>
        <v>0</v>
      </c>
      <c r="M2" s="116" t="b">
        <f>IF($D$2=6,"ja",IF($D$2="6A","ja",IF($D$2="6B","ja",IF($D$2="6C","ja"))))</f>
        <v>0</v>
      </c>
      <c r="N2" s="114" t="b">
        <f>IF($D$2=8,"ja",IF($D$2="8A","ja",IF($D$2="8B","ja",IF($D$2="8C","ja"))))</f>
        <v>0</v>
      </c>
      <c r="O2" s="114"/>
      <c r="P2" s="3"/>
      <c r="Q2" s="3"/>
      <c r="R2" s="3"/>
      <c r="S2" s="3"/>
      <c r="T2" s="3"/>
      <c r="U2" s="3"/>
      <c r="V2" s="3"/>
      <c r="W2" s="3"/>
      <c r="X2" s="3"/>
      <c r="Y2" s="3"/>
      <c r="Z2" s="3"/>
      <c r="AA2" s="3"/>
      <c r="AB2" s="3"/>
      <c r="AC2" s="3"/>
      <c r="AD2" s="3"/>
      <c r="AE2" s="3"/>
      <c r="AF2" s="3"/>
    </row>
    <row r="3" spans="2:42" ht="20" thickBot="1" x14ac:dyDescent="0.65">
      <c r="B3" s="77"/>
      <c r="C3" s="80" t="s">
        <v>71</v>
      </c>
      <c r="D3" s="196">
        <v>45692</v>
      </c>
      <c r="E3" s="197"/>
      <c r="F3" s="16"/>
      <c r="G3" s="206" t="s">
        <v>2</v>
      </c>
      <c r="H3" s="206"/>
      <c r="I3" s="3"/>
      <c r="J3" s="116" t="b">
        <f>IF($D$2=7,"ja",IF($D$2="7A","ja",IF($D$2="7B","ja",IF($D$2="7C","ja"))))</f>
        <v>0</v>
      </c>
      <c r="K3" s="116"/>
      <c r="L3" s="116" t="b">
        <f>IF($D$2=8,"ja",IF($D$2="8A","ja",IF($D$2="8B","ja",IF($D$2="8C","ja"))))</f>
        <v>0</v>
      </c>
      <c r="M3" s="116"/>
      <c r="N3" s="114"/>
      <c r="O3" s="114"/>
      <c r="P3" s="3"/>
      <c r="Q3" s="3"/>
      <c r="R3" s="3"/>
      <c r="S3" s="3"/>
      <c r="T3" s="3"/>
      <c r="U3" s="3"/>
      <c r="V3" s="3"/>
      <c r="W3" s="3"/>
      <c r="X3" s="3"/>
      <c r="Y3" s="3"/>
      <c r="Z3" s="3"/>
      <c r="AA3" s="3"/>
      <c r="AB3" s="3"/>
      <c r="AC3" s="3"/>
      <c r="AD3" s="3"/>
      <c r="AE3" s="3"/>
      <c r="AF3" s="3"/>
    </row>
    <row r="4" spans="2:42" ht="21.5" x14ac:dyDescent="0.6">
      <c r="C4" s="1"/>
      <c r="D4" s="76"/>
      <c r="E4" s="76"/>
      <c r="F4" s="16"/>
      <c r="G4" s="3"/>
      <c r="H4" s="3"/>
      <c r="I4" s="3"/>
      <c r="J4" s="3"/>
      <c r="K4" s="3"/>
      <c r="L4" s="3"/>
      <c r="M4" s="3"/>
      <c r="N4" s="3"/>
      <c r="O4" s="3"/>
      <c r="P4" s="3"/>
      <c r="Q4" s="3"/>
      <c r="R4" s="3"/>
      <c r="S4" s="3"/>
      <c r="T4" s="3"/>
      <c r="U4" s="3"/>
      <c r="V4" s="3"/>
      <c r="W4" s="3"/>
      <c r="X4" s="3"/>
      <c r="Y4" s="3"/>
      <c r="Z4" s="3"/>
      <c r="AA4" s="3"/>
      <c r="AB4" s="3"/>
      <c r="AC4" s="3"/>
      <c r="AD4" s="3"/>
      <c r="AE4" s="3"/>
      <c r="AF4" s="3"/>
    </row>
    <row r="5" spans="2:42" ht="15.5" x14ac:dyDescent="0.35">
      <c r="C5" s="207" t="s">
        <v>72</v>
      </c>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9"/>
    </row>
    <row r="6" spans="2:42" ht="13" x14ac:dyDescent="0.3">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row>
    <row r="7" spans="2:42" ht="13" x14ac:dyDescent="0.3">
      <c r="C7" s="210" t="s">
        <v>30</v>
      </c>
      <c r="D7" s="211"/>
      <c r="E7" s="74" t="s">
        <v>78</v>
      </c>
      <c r="I7" s="3"/>
      <c r="J7" s="3"/>
      <c r="K7" s="3"/>
    </row>
    <row r="8" spans="2:42" ht="13" x14ac:dyDescent="0.3">
      <c r="C8" s="210" t="s">
        <v>29</v>
      </c>
      <c r="D8" s="211"/>
      <c r="E8" s="75" t="str">
        <f>IF(E7="ja","nee",IF(E7="nee","ja",IF(E7="","")))</f>
        <v>nee</v>
      </c>
    </row>
    <row r="9" spans="2:42" x14ac:dyDescent="0.25">
      <c r="C9" s="18"/>
      <c r="D9" s="19"/>
    </row>
    <row r="10" spans="2:42" x14ac:dyDescent="0.25">
      <c r="C10" s="198" t="s">
        <v>70</v>
      </c>
      <c r="D10" s="199"/>
      <c r="E10" s="199"/>
      <c r="F10" s="199"/>
      <c r="G10" s="200"/>
      <c r="H10" s="198" t="s">
        <v>93</v>
      </c>
      <c r="I10" s="212"/>
      <c r="J10" s="198" t="s">
        <v>33</v>
      </c>
      <c r="K10" s="212"/>
      <c r="L10" s="201" t="s">
        <v>34</v>
      </c>
      <c r="M10" s="202"/>
      <c r="AF10" s="103"/>
      <c r="AG10" s="203" t="s">
        <v>1</v>
      </c>
      <c r="AH10" s="203"/>
      <c r="AI10" s="54"/>
      <c r="AJ10" s="54"/>
      <c r="AK10" s="54"/>
      <c r="AL10" s="54"/>
      <c r="AM10" s="54"/>
      <c r="AN10" s="60"/>
    </row>
    <row r="11" spans="2:42" x14ac:dyDescent="0.25">
      <c r="C11" s="61" t="s">
        <v>69</v>
      </c>
      <c r="D11" s="37" t="s">
        <v>38</v>
      </c>
      <c r="E11" s="40" t="s">
        <v>39</v>
      </c>
      <c r="F11" s="40" t="s">
        <v>41</v>
      </c>
      <c r="G11" s="43" t="s">
        <v>57</v>
      </c>
      <c r="H11" s="44" t="s">
        <v>58</v>
      </c>
      <c r="I11" s="43" t="s">
        <v>59</v>
      </c>
      <c r="J11" s="45" t="s">
        <v>60</v>
      </c>
      <c r="K11" s="97" t="s">
        <v>84</v>
      </c>
      <c r="L11" s="43" t="s">
        <v>61</v>
      </c>
      <c r="M11" s="43" t="s">
        <v>62</v>
      </c>
      <c r="N11" s="4" t="s">
        <v>4</v>
      </c>
      <c r="O11" s="4" t="s">
        <v>5</v>
      </c>
      <c r="P11" s="4" t="s">
        <v>3</v>
      </c>
      <c r="Q11" s="99" t="s">
        <v>85</v>
      </c>
      <c r="R11" s="4" t="s">
        <v>6</v>
      </c>
      <c r="S11" s="4" t="s">
        <v>7</v>
      </c>
      <c r="T11" s="4" t="s">
        <v>8</v>
      </c>
      <c r="AE11" s="64" t="s">
        <v>9</v>
      </c>
      <c r="AF11" s="104" t="s">
        <v>63</v>
      </c>
      <c r="AG11" s="71" t="s">
        <v>41</v>
      </c>
      <c r="AH11" s="52" t="s">
        <v>39</v>
      </c>
      <c r="AI11" s="37" t="s">
        <v>44</v>
      </c>
      <c r="AJ11" s="29" t="s">
        <v>11</v>
      </c>
      <c r="AK11" s="43" t="s">
        <v>64</v>
      </c>
      <c r="AL11" s="6" t="s">
        <v>11</v>
      </c>
      <c r="AM11" s="6" t="s">
        <v>12</v>
      </c>
      <c r="AN11" s="43" t="s">
        <v>65</v>
      </c>
      <c r="AO11" s="6" t="s">
        <v>11</v>
      </c>
      <c r="AP11" s="6" t="s">
        <v>12</v>
      </c>
    </row>
    <row r="12" spans="2:42" x14ac:dyDescent="0.25">
      <c r="C12" s="62"/>
      <c r="D12" s="38" t="s">
        <v>37</v>
      </c>
      <c r="E12" s="41" t="s">
        <v>40</v>
      </c>
      <c r="F12" s="41"/>
      <c r="G12" s="46" t="s">
        <v>23</v>
      </c>
      <c r="H12" s="47" t="s">
        <v>13</v>
      </c>
      <c r="I12" s="46" t="s">
        <v>14</v>
      </c>
      <c r="J12" s="48"/>
      <c r="K12" s="98" t="s">
        <v>60</v>
      </c>
      <c r="L12" s="46" t="s">
        <v>15</v>
      </c>
      <c r="M12" s="46" t="s">
        <v>16</v>
      </c>
      <c r="N12" s="4" t="s">
        <v>13</v>
      </c>
      <c r="O12" s="4" t="s">
        <v>14</v>
      </c>
      <c r="P12" s="4" t="s">
        <v>3</v>
      </c>
      <c r="Q12" s="4" t="s">
        <v>3</v>
      </c>
      <c r="R12" s="4" t="s">
        <v>15</v>
      </c>
      <c r="S12" s="4" t="s">
        <v>16</v>
      </c>
      <c r="U12" s="4" t="s">
        <v>17</v>
      </c>
      <c r="V12" s="4" t="s">
        <v>18</v>
      </c>
      <c r="W12" s="4" t="s">
        <v>19</v>
      </c>
      <c r="X12" s="4" t="s">
        <v>20</v>
      </c>
      <c r="Y12" s="4" t="s">
        <v>21</v>
      </c>
      <c r="Z12" s="4">
        <v>1</v>
      </c>
      <c r="AA12" s="4">
        <v>2</v>
      </c>
      <c r="AB12" s="4">
        <v>3</v>
      </c>
      <c r="AC12" s="4">
        <v>4</v>
      </c>
      <c r="AD12" s="4">
        <v>5</v>
      </c>
      <c r="AE12" s="65" t="s">
        <v>22</v>
      </c>
      <c r="AF12" s="105" t="s">
        <v>35</v>
      </c>
      <c r="AG12" s="72"/>
      <c r="AH12" s="53" t="s">
        <v>40</v>
      </c>
      <c r="AI12" s="38" t="s">
        <v>45</v>
      </c>
      <c r="AJ12" s="24"/>
      <c r="AK12" s="46" t="s">
        <v>23</v>
      </c>
      <c r="AL12" s="8"/>
      <c r="AM12" s="8"/>
      <c r="AN12" s="46" t="s">
        <v>24</v>
      </c>
      <c r="AO12" s="8"/>
      <c r="AP12" s="8"/>
    </row>
    <row r="13" spans="2:42" s="16" customFormat="1" x14ac:dyDescent="0.25">
      <c r="C13" s="63"/>
      <c r="D13" s="39"/>
      <c r="E13" s="42"/>
      <c r="F13" s="42"/>
      <c r="G13" s="50"/>
      <c r="H13" s="49" t="s">
        <v>31</v>
      </c>
      <c r="I13" s="50" t="s">
        <v>31</v>
      </c>
      <c r="J13" s="51" t="s">
        <v>31</v>
      </c>
      <c r="K13" s="51" t="s">
        <v>31</v>
      </c>
      <c r="L13" s="50" t="s">
        <v>32</v>
      </c>
      <c r="M13" s="50" t="s">
        <v>32</v>
      </c>
      <c r="N13" s="3"/>
      <c r="O13" s="3"/>
      <c r="P13" s="3"/>
      <c r="Q13" s="3"/>
      <c r="R13" s="3"/>
      <c r="S13" s="3"/>
      <c r="T13" s="3"/>
      <c r="U13" s="3"/>
      <c r="V13" s="3"/>
      <c r="W13" s="3"/>
      <c r="X13" s="3"/>
      <c r="Y13" s="3"/>
      <c r="Z13" s="3"/>
      <c r="AA13" s="3"/>
      <c r="AB13" s="3"/>
      <c r="AC13" s="3"/>
      <c r="AD13" s="3"/>
      <c r="AE13" s="66"/>
      <c r="AF13" s="81" t="s">
        <v>36</v>
      </c>
      <c r="AG13" s="73" t="s">
        <v>42</v>
      </c>
      <c r="AH13" s="22" t="s">
        <v>43</v>
      </c>
      <c r="AI13" s="39" t="s">
        <v>46</v>
      </c>
      <c r="AJ13" s="24"/>
      <c r="AK13" s="50" t="s">
        <v>47</v>
      </c>
      <c r="AL13" s="7"/>
      <c r="AM13" s="7"/>
      <c r="AN13" s="50" t="s">
        <v>48</v>
      </c>
      <c r="AO13" s="7"/>
      <c r="AP13" s="7"/>
    </row>
    <row r="14" spans="2:42" s="16" customFormat="1" hidden="1" x14ac:dyDescent="0.25">
      <c r="C14" s="89" t="s">
        <v>79</v>
      </c>
      <c r="D14" s="90" t="s">
        <v>17</v>
      </c>
      <c r="E14" s="91" t="s">
        <v>73</v>
      </c>
      <c r="F14" s="91" t="s">
        <v>20</v>
      </c>
      <c r="G14" s="90" t="s">
        <v>17</v>
      </c>
      <c r="H14" s="90" t="s">
        <v>74</v>
      </c>
      <c r="I14" s="90" t="s">
        <v>18</v>
      </c>
      <c r="J14" s="91" t="s">
        <v>73</v>
      </c>
      <c r="K14" s="91"/>
      <c r="L14" s="90" t="s">
        <v>75</v>
      </c>
      <c r="M14" s="90" t="s">
        <v>76</v>
      </c>
      <c r="N14" s="3"/>
      <c r="O14" s="3"/>
      <c r="P14" s="3"/>
      <c r="Q14" s="3"/>
      <c r="R14" s="3"/>
      <c r="S14" s="3"/>
      <c r="T14" s="3"/>
      <c r="U14" s="3"/>
      <c r="V14" s="3"/>
      <c r="W14" s="3"/>
      <c r="X14" s="3"/>
      <c r="Y14" s="3"/>
      <c r="Z14" s="3"/>
      <c r="AA14" s="3"/>
      <c r="AB14" s="3"/>
      <c r="AC14" s="3"/>
      <c r="AD14" s="3"/>
      <c r="AE14" s="65"/>
      <c r="AF14" s="100" t="s">
        <v>21</v>
      </c>
      <c r="AG14" s="83" t="s">
        <v>20</v>
      </c>
      <c r="AH14" s="81" t="s">
        <v>73</v>
      </c>
      <c r="AI14" s="7" t="s">
        <v>73</v>
      </c>
      <c r="AJ14" s="3"/>
      <c r="AK14" s="3" t="s">
        <v>77</v>
      </c>
      <c r="AL14" s="3"/>
      <c r="AM14" s="3"/>
      <c r="AN14" s="82" t="s">
        <v>77</v>
      </c>
      <c r="AO14" s="3"/>
      <c r="AP14" s="3"/>
    </row>
    <row r="15" spans="2:42" s="16" customFormat="1" hidden="1" x14ac:dyDescent="0.25">
      <c r="C15" s="89" t="s">
        <v>20</v>
      </c>
      <c r="D15" s="90"/>
      <c r="E15" s="91"/>
      <c r="F15" s="91"/>
      <c r="G15" s="90"/>
      <c r="H15" s="90"/>
      <c r="I15" s="90"/>
      <c r="J15" s="91"/>
      <c r="K15" s="91"/>
      <c r="L15" s="90"/>
      <c r="M15" s="90"/>
      <c r="N15" s="3"/>
      <c r="O15" s="3"/>
      <c r="P15" s="3"/>
      <c r="Q15" s="3"/>
      <c r="R15" s="3"/>
      <c r="S15" s="3"/>
      <c r="T15" s="3"/>
      <c r="U15" s="3"/>
      <c r="V15" s="3"/>
      <c r="W15" s="3"/>
      <c r="X15" s="3"/>
      <c r="Y15" s="3"/>
      <c r="Z15" s="3"/>
      <c r="AA15" s="3"/>
      <c r="AB15" s="3"/>
      <c r="AC15" s="3"/>
      <c r="AD15" s="3"/>
      <c r="AE15" s="65"/>
      <c r="AF15" s="100"/>
      <c r="AG15" s="83"/>
      <c r="AH15" s="81"/>
      <c r="AI15" s="7"/>
      <c r="AJ15" s="3"/>
      <c r="AK15" s="3"/>
      <c r="AL15" s="3"/>
      <c r="AM15" s="3"/>
      <c r="AN15" s="82"/>
      <c r="AO15" s="3"/>
      <c r="AP15" s="3"/>
    </row>
    <row r="16" spans="2:42" s="16" customFormat="1" hidden="1" x14ac:dyDescent="0.25">
      <c r="C16" s="89" t="s">
        <v>80</v>
      </c>
      <c r="D16" s="90"/>
      <c r="E16" s="91"/>
      <c r="F16" s="91"/>
      <c r="G16" s="90"/>
      <c r="H16" s="90"/>
      <c r="I16" s="90"/>
      <c r="J16" s="91"/>
      <c r="K16" s="91"/>
      <c r="L16" s="90"/>
      <c r="M16" s="90"/>
      <c r="N16" s="3"/>
      <c r="O16" s="3"/>
      <c r="P16" s="3"/>
      <c r="Q16" s="3"/>
      <c r="R16" s="3"/>
      <c r="S16" s="3"/>
      <c r="T16" s="3"/>
      <c r="U16" s="3"/>
      <c r="V16" s="3"/>
      <c r="W16" s="3"/>
      <c r="X16" s="3"/>
      <c r="Y16" s="3"/>
      <c r="Z16" s="3"/>
      <c r="AA16" s="3"/>
      <c r="AB16" s="3"/>
      <c r="AC16" s="3"/>
      <c r="AD16" s="3"/>
      <c r="AE16" s="65"/>
      <c r="AF16" s="100"/>
      <c r="AG16" s="83"/>
      <c r="AH16" s="81"/>
      <c r="AI16" s="7"/>
      <c r="AJ16" s="3"/>
      <c r="AK16" s="3"/>
      <c r="AL16" s="3"/>
      <c r="AM16" s="3"/>
      <c r="AN16" s="82"/>
      <c r="AO16" s="3"/>
      <c r="AP16" s="3"/>
    </row>
    <row r="17" spans="2:42" s="16" customFormat="1" hidden="1" x14ac:dyDescent="0.25">
      <c r="C17" s="89" t="s">
        <v>81</v>
      </c>
      <c r="D17" s="90"/>
      <c r="E17" s="91"/>
      <c r="F17" s="91"/>
      <c r="G17" s="90"/>
      <c r="H17" s="90"/>
      <c r="I17" s="90"/>
      <c r="J17" s="91"/>
      <c r="K17" s="91"/>
      <c r="L17" s="90"/>
      <c r="M17" s="90"/>
      <c r="N17" s="3"/>
      <c r="O17" s="3"/>
      <c r="P17" s="3"/>
      <c r="Q17" s="3"/>
      <c r="R17" s="3"/>
      <c r="S17" s="3"/>
      <c r="T17" s="3"/>
      <c r="U17" s="3"/>
      <c r="V17" s="3"/>
      <c r="W17" s="3"/>
      <c r="X17" s="3"/>
      <c r="Y17" s="3"/>
      <c r="Z17" s="3"/>
      <c r="AA17" s="3"/>
      <c r="AB17" s="3"/>
      <c r="AC17" s="3"/>
      <c r="AD17" s="3"/>
      <c r="AE17" s="65"/>
      <c r="AF17" s="100"/>
      <c r="AG17" s="83"/>
      <c r="AH17" s="81"/>
      <c r="AI17" s="7"/>
      <c r="AJ17" s="3"/>
      <c r="AK17" s="3"/>
      <c r="AL17" s="3"/>
      <c r="AM17" s="3"/>
      <c r="AN17" s="82"/>
      <c r="AO17" s="3"/>
      <c r="AP17" s="3"/>
    </row>
    <row r="18" spans="2:42" ht="15" customHeight="1" x14ac:dyDescent="0.25">
      <c r="B18">
        <v>1</v>
      </c>
      <c r="C18" s="96" t="s">
        <v>95</v>
      </c>
      <c r="D18" s="93" t="s">
        <v>19</v>
      </c>
      <c r="E18" s="21"/>
      <c r="F18" s="93" t="s">
        <v>83</v>
      </c>
      <c r="G18" s="88"/>
      <c r="H18" s="95" t="s">
        <v>19</v>
      </c>
      <c r="I18" s="12"/>
      <c r="J18" s="112"/>
      <c r="K18" s="12"/>
      <c r="L18" s="112"/>
      <c r="M18" s="113"/>
      <c r="N18" s="4">
        <f t="shared" ref="N18:N53" si="0">IF(D18="","",IF(H18="","",IF(H18=$D18,1,IF(H18&lt;$D18,1,IF(H18&gt;$D18,"",IF(H18="A+",1))))))</f>
        <v>1</v>
      </c>
      <c r="O18" s="4" t="str">
        <f t="shared" ref="O18:O53" si="1">IF(D18="","",IF(I18="","",IF(I18=$D18,1,IF(I18&lt;$D18,1,IF(I18&gt;$D18,"",IF(I18="A+",1))))))</f>
        <v/>
      </c>
      <c r="P18" s="4" t="str">
        <f t="shared" ref="P18:P53" si="2">IF(D18="","",IF(J18="","",IF(J18=$D18,1,IF(J18&lt;$D18,1,IF(J18&gt;$D18,"",IF(J18="A+",1))))))</f>
        <v/>
      </c>
      <c r="Q18" s="4" t="str">
        <f>IF(D18="","",IF(K18="","",IF(K18=$D18,1,IF(K18&lt;$D18,1,IF(K18&gt;$D18,"",IF(K18="A+",1))))))</f>
        <v/>
      </c>
      <c r="R18" s="4" t="str">
        <f t="shared" ref="R18:R53" si="3">IF(D18="","",IF(L18="","",IF(L18=$D18,1,IF(L18&lt;$D18,1,IF(L18&gt;$D18,"",IF(L18="A+",1))))))</f>
        <v/>
      </c>
      <c r="S18" s="4" t="str">
        <f t="shared" ref="S18:S53" si="4">IF(D18="","",IF(M18="","",IF(M18=$D18,1,IF(M18&lt;$D18,1,IF(M18&gt;$D18,"",IF(M18="A+",1))))))</f>
        <v/>
      </c>
      <c r="T18" s="4">
        <f t="shared" ref="T18:T53" si="5">SUM(N18:S18)</f>
        <v>1</v>
      </c>
      <c r="U18" s="10" t="b">
        <f t="shared" ref="U18:U53" si="6">IF($D18="A",$AF18)</f>
        <v>0</v>
      </c>
      <c r="V18" s="10" t="b">
        <f t="shared" ref="V18:V53" si="7">IF($D18="B",$AF18)</f>
        <v>0</v>
      </c>
      <c r="W18" s="10">
        <f t="shared" ref="W18:W53" si="8">IF($D18="C",$AF18)</f>
        <v>1</v>
      </c>
      <c r="X18" s="10" t="b">
        <f t="shared" ref="X18:X53" si="9">IF($D18="D",$AF18)</f>
        <v>0</v>
      </c>
      <c r="Y18" s="10" t="b">
        <f t="shared" ref="Y18:Y53" si="10">IF($D18="E",$AF18)</f>
        <v>0</v>
      </c>
      <c r="Z18" s="10" t="b">
        <f>IF($D18=1,$AF18)</f>
        <v>0</v>
      </c>
      <c r="AA18" s="10" t="b">
        <f>IF($D18=2,$AF18)</f>
        <v>0</v>
      </c>
      <c r="AB18" s="10" t="b">
        <f>IF($D18=3,$AF18)</f>
        <v>0</v>
      </c>
      <c r="AC18" s="10" t="b">
        <f>IF($D18=4,$AF18)</f>
        <v>0</v>
      </c>
      <c r="AD18" s="10" t="b">
        <f>IF($D18=5,$AF18)</f>
        <v>0</v>
      </c>
      <c r="AE18" s="67">
        <f t="shared" ref="AE18:AE53" si="11">IF(D18="","",IF(D18&gt;0,COUNTA(H18:M18)))</f>
        <v>1</v>
      </c>
      <c r="AF18" s="101">
        <f t="shared" ref="AF18:AF53" si="12">IF(AE18=0,"",IF(AE18="","",IF(AE18&gt;0,T18/AE18)))</f>
        <v>1</v>
      </c>
      <c r="AG18" s="60">
        <f>IF(F18="","",IF(F18="x",1))</f>
        <v>1</v>
      </c>
      <c r="AH18" s="14" t="str">
        <f>IF(E18="","",IF(E18="X",1))</f>
        <v/>
      </c>
      <c r="AI18" s="94" t="s">
        <v>83</v>
      </c>
      <c r="AJ18" s="84" t="str">
        <f t="shared" ref="AJ18:AJ53" si="13">IF(G18="","",IF(G18="pro",1,IF(G18="lwoo",2,IF(G18="vmbo-b",3,IF(G18="vmbo-k",4,IF(G18="vmbo-g",5,IF(G18="vmbo-t",6,IF(G18="havo",7))))))))</f>
        <v/>
      </c>
      <c r="AK18" s="55"/>
      <c r="AL18" s="85" t="str">
        <f t="shared" ref="AL18:AL53" si="14">IF(AK18="","",IF(AK18="pro",1,IF(AK18="lwoo",2,IF(AK18="vmbo-b",3,IF(AK18="vmbo-k",4,IF(AK18="vmbo-g",5,IF(AK18="vmbo-t",6,IF(AK18="havo",7))))))))</f>
        <v/>
      </c>
      <c r="AM18" s="86">
        <f t="shared" ref="AM18:AM53" si="15">IF(AL18="",0,IF(AL18&lt;AJ18,0,IF(AL18&gt;=AJ18,1)))</f>
        <v>0</v>
      </c>
      <c r="AN18" s="34"/>
      <c r="AO18" s="85" t="str">
        <f t="shared" ref="AO18:AO53" si="16">IF(AN18="","",IF(AN18="pro",1,IF(AN18="lwoo",2,IF(AN18="vmbo-b",3,IF(AN18="vmbo-k",4,IF(AN18="vmbo-g",5,IF(AN18="vmbo-t",6,IF(AN18="havo",7))))))))</f>
        <v/>
      </c>
      <c r="AP18" s="87">
        <f t="shared" ref="AP18:AP53" si="17">IF(AO18="",0,IF(AO18&lt;AL18,0,IF(AO18&gt;=AL18,1)))</f>
        <v>0</v>
      </c>
    </row>
    <row r="19" spans="2:42" ht="15" customHeight="1" x14ac:dyDescent="0.25">
      <c r="B19">
        <v>2</v>
      </c>
      <c r="C19" s="96" t="s">
        <v>96</v>
      </c>
      <c r="D19" s="94" t="s">
        <v>18</v>
      </c>
      <c r="E19" s="9"/>
      <c r="F19" s="9"/>
      <c r="G19" s="30"/>
      <c r="H19" s="95" t="s">
        <v>18</v>
      </c>
      <c r="I19" s="12"/>
      <c r="J19" s="112"/>
      <c r="K19" s="12"/>
      <c r="L19" s="112"/>
      <c r="M19" s="113"/>
      <c r="N19" s="4">
        <f t="shared" si="0"/>
        <v>1</v>
      </c>
      <c r="O19" s="4" t="str">
        <f t="shared" si="1"/>
        <v/>
      </c>
      <c r="P19" s="4" t="str">
        <f t="shared" si="2"/>
        <v/>
      </c>
      <c r="Q19" s="4" t="str">
        <f t="shared" ref="Q19:Q53" si="18">IF(D19="","",IF(K19="","",IF(K19=$D19,1,IF(K19&lt;$D19,1,IF(K19&gt;$D19,"",IF(K19="A+",1))))))</f>
        <v/>
      </c>
      <c r="R19" s="4" t="str">
        <f t="shared" si="3"/>
        <v/>
      </c>
      <c r="S19" s="4" t="str">
        <f t="shared" si="4"/>
        <v/>
      </c>
      <c r="T19" s="4">
        <f t="shared" si="5"/>
        <v>1</v>
      </c>
      <c r="U19" s="10" t="b">
        <f t="shared" si="6"/>
        <v>0</v>
      </c>
      <c r="V19" s="10">
        <f t="shared" si="7"/>
        <v>1</v>
      </c>
      <c r="W19" s="10" t="b">
        <f t="shared" si="8"/>
        <v>0</v>
      </c>
      <c r="X19" s="10" t="b">
        <f t="shared" si="9"/>
        <v>0</v>
      </c>
      <c r="Y19" s="10" t="b">
        <f t="shared" si="10"/>
        <v>0</v>
      </c>
      <c r="Z19" s="10" t="b">
        <f t="shared" ref="Z19:Z53" si="19">IF($D19="1",$AF19)</f>
        <v>0</v>
      </c>
      <c r="AA19" s="10" t="b">
        <f t="shared" ref="AA19:AA53" si="20">IF($D19=2,$AF19)</f>
        <v>0</v>
      </c>
      <c r="AB19" s="10" t="b">
        <f t="shared" ref="AB19:AB53" si="21">IF($D19=3,$AF19)</f>
        <v>0</v>
      </c>
      <c r="AC19" s="10" t="b">
        <f t="shared" ref="AC19:AC53" si="22">IF($D19=4,$AF19)</f>
        <v>0</v>
      </c>
      <c r="AD19" s="10" t="b">
        <f t="shared" ref="AD19:AD53" si="23">IF($D19=5,$AF19)</f>
        <v>0</v>
      </c>
      <c r="AE19" s="68">
        <f t="shared" si="11"/>
        <v>1</v>
      </c>
      <c r="AF19" s="102">
        <f t="shared" si="12"/>
        <v>1</v>
      </c>
      <c r="AG19" s="60" t="str">
        <f t="shared" ref="AG19:AG53" si="24">IF(F19="","",IF(F19="x",1))</f>
        <v/>
      </c>
      <c r="AH19" s="14" t="str">
        <f t="shared" ref="AH19:AH53" si="25">IF(E19="","",IF(E19="X",1))</f>
        <v/>
      </c>
      <c r="AI19" s="9"/>
      <c r="AJ19" s="84" t="str">
        <f t="shared" si="13"/>
        <v/>
      </c>
      <c r="AK19" s="55"/>
      <c r="AL19" s="85" t="str">
        <f t="shared" si="14"/>
        <v/>
      </c>
      <c r="AM19" s="86">
        <f t="shared" si="15"/>
        <v>0</v>
      </c>
      <c r="AN19" s="35"/>
      <c r="AO19" s="85" t="str">
        <f t="shared" si="16"/>
        <v/>
      </c>
      <c r="AP19" s="87">
        <f t="shared" si="17"/>
        <v>0</v>
      </c>
    </row>
    <row r="20" spans="2:42" ht="15" customHeight="1" x14ac:dyDescent="0.25">
      <c r="B20">
        <v>3</v>
      </c>
      <c r="C20" s="96" t="s">
        <v>116</v>
      </c>
      <c r="D20" s="94" t="s">
        <v>19</v>
      </c>
      <c r="E20" s="94" t="s">
        <v>83</v>
      </c>
      <c r="F20" s="94" t="s">
        <v>25</v>
      </c>
      <c r="G20" s="30"/>
      <c r="H20" s="95" t="s">
        <v>20</v>
      </c>
      <c r="I20" s="12"/>
      <c r="J20" s="112"/>
      <c r="K20" s="12"/>
      <c r="L20" s="112"/>
      <c r="M20" s="113"/>
      <c r="N20" s="4" t="str">
        <f t="shared" si="0"/>
        <v/>
      </c>
      <c r="O20" s="4" t="str">
        <f t="shared" si="1"/>
        <v/>
      </c>
      <c r="P20" s="4" t="str">
        <f t="shared" si="2"/>
        <v/>
      </c>
      <c r="Q20" s="4" t="str">
        <f t="shared" si="18"/>
        <v/>
      </c>
      <c r="R20" s="4" t="str">
        <f t="shared" si="3"/>
        <v/>
      </c>
      <c r="S20" s="4" t="str">
        <f t="shared" si="4"/>
        <v/>
      </c>
      <c r="T20" s="4">
        <f t="shared" si="5"/>
        <v>0</v>
      </c>
      <c r="U20" s="10" t="b">
        <f t="shared" si="6"/>
        <v>0</v>
      </c>
      <c r="V20" s="10" t="b">
        <f t="shared" si="7"/>
        <v>0</v>
      </c>
      <c r="W20" s="10">
        <f t="shared" si="8"/>
        <v>0</v>
      </c>
      <c r="X20" s="10" t="b">
        <f t="shared" si="9"/>
        <v>0</v>
      </c>
      <c r="Y20" s="10" t="b">
        <f t="shared" si="10"/>
        <v>0</v>
      </c>
      <c r="Z20" s="10" t="b">
        <f t="shared" si="19"/>
        <v>0</v>
      </c>
      <c r="AA20" s="10" t="b">
        <f t="shared" si="20"/>
        <v>0</v>
      </c>
      <c r="AB20" s="10" t="b">
        <f t="shared" si="21"/>
        <v>0</v>
      </c>
      <c r="AC20" s="10" t="b">
        <f t="shared" si="22"/>
        <v>0</v>
      </c>
      <c r="AD20" s="10" t="b">
        <f t="shared" si="23"/>
        <v>0</v>
      </c>
      <c r="AE20" s="68">
        <f t="shared" si="11"/>
        <v>1</v>
      </c>
      <c r="AF20" s="102">
        <f t="shared" si="12"/>
        <v>0</v>
      </c>
      <c r="AG20" s="60">
        <f t="shared" si="24"/>
        <v>1</v>
      </c>
      <c r="AH20" s="14">
        <f t="shared" si="25"/>
        <v>1</v>
      </c>
      <c r="AI20" s="9"/>
      <c r="AJ20" s="84" t="str">
        <f t="shared" si="13"/>
        <v/>
      </c>
      <c r="AK20" s="55"/>
      <c r="AL20" s="85" t="str">
        <f t="shared" si="14"/>
        <v/>
      </c>
      <c r="AM20" s="86">
        <f t="shared" si="15"/>
        <v>0</v>
      </c>
      <c r="AN20" s="35"/>
      <c r="AO20" s="85" t="str">
        <f t="shared" si="16"/>
        <v/>
      </c>
      <c r="AP20" s="87">
        <f t="shared" si="17"/>
        <v>0</v>
      </c>
    </row>
    <row r="21" spans="2:42" ht="15" customHeight="1" x14ac:dyDescent="0.25">
      <c r="B21">
        <v>4</v>
      </c>
      <c r="C21" s="96" t="s">
        <v>97</v>
      </c>
      <c r="D21" s="94" t="s">
        <v>18</v>
      </c>
      <c r="E21" s="9"/>
      <c r="F21" s="9"/>
      <c r="G21" s="30"/>
      <c r="H21" s="95" t="s">
        <v>18</v>
      </c>
      <c r="I21" s="12"/>
      <c r="J21" s="112"/>
      <c r="K21" s="12"/>
      <c r="L21" s="112"/>
      <c r="M21" s="113"/>
      <c r="N21" s="4">
        <f t="shared" si="0"/>
        <v>1</v>
      </c>
      <c r="O21" s="4" t="str">
        <f t="shared" si="1"/>
        <v/>
      </c>
      <c r="P21" s="4" t="str">
        <f t="shared" si="2"/>
        <v/>
      </c>
      <c r="Q21" s="4" t="str">
        <f t="shared" si="18"/>
        <v/>
      </c>
      <c r="R21" s="4" t="str">
        <f t="shared" si="3"/>
        <v/>
      </c>
      <c r="S21" s="4" t="str">
        <f t="shared" si="4"/>
        <v/>
      </c>
      <c r="T21" s="4">
        <f t="shared" si="5"/>
        <v>1</v>
      </c>
      <c r="U21" s="10" t="b">
        <f t="shared" si="6"/>
        <v>0</v>
      </c>
      <c r="V21" s="10">
        <f t="shared" si="7"/>
        <v>1</v>
      </c>
      <c r="W21" s="10" t="b">
        <f t="shared" si="8"/>
        <v>0</v>
      </c>
      <c r="X21" s="10" t="b">
        <f t="shared" si="9"/>
        <v>0</v>
      </c>
      <c r="Y21" s="10" t="b">
        <f t="shared" si="10"/>
        <v>0</v>
      </c>
      <c r="Z21" s="10" t="b">
        <f t="shared" si="19"/>
        <v>0</v>
      </c>
      <c r="AA21" s="10" t="b">
        <f t="shared" si="20"/>
        <v>0</v>
      </c>
      <c r="AB21" s="10" t="b">
        <f t="shared" si="21"/>
        <v>0</v>
      </c>
      <c r="AC21" s="10" t="b">
        <f t="shared" si="22"/>
        <v>0</v>
      </c>
      <c r="AD21" s="10" t="b">
        <f t="shared" si="23"/>
        <v>0</v>
      </c>
      <c r="AE21" s="68">
        <f t="shared" si="11"/>
        <v>1</v>
      </c>
      <c r="AF21" s="102">
        <f t="shared" si="12"/>
        <v>1</v>
      </c>
      <c r="AG21" s="60" t="str">
        <f t="shared" si="24"/>
        <v/>
      </c>
      <c r="AH21" s="14" t="str">
        <f t="shared" si="25"/>
        <v/>
      </c>
      <c r="AI21" s="9"/>
      <c r="AJ21" s="84" t="str">
        <f t="shared" si="13"/>
        <v/>
      </c>
      <c r="AK21" s="55"/>
      <c r="AL21" s="85" t="str">
        <f t="shared" si="14"/>
        <v/>
      </c>
      <c r="AM21" s="86">
        <f t="shared" si="15"/>
        <v>0</v>
      </c>
      <c r="AN21" s="35"/>
      <c r="AO21" s="85" t="str">
        <f t="shared" si="16"/>
        <v/>
      </c>
      <c r="AP21" s="87">
        <f t="shared" si="17"/>
        <v>0</v>
      </c>
    </row>
    <row r="22" spans="2:42" ht="15" customHeight="1" x14ac:dyDescent="0.25">
      <c r="B22">
        <v>5</v>
      </c>
      <c r="C22" s="20" t="s">
        <v>117</v>
      </c>
      <c r="D22" s="94" t="s">
        <v>17</v>
      </c>
      <c r="E22" s="9"/>
      <c r="F22" s="9"/>
      <c r="G22" s="30"/>
      <c r="H22" s="95" t="s">
        <v>17</v>
      </c>
      <c r="I22" s="12"/>
      <c r="J22" s="112"/>
      <c r="K22" s="12"/>
      <c r="L22" s="112"/>
      <c r="M22" s="113"/>
      <c r="N22" s="4">
        <f t="shared" si="0"/>
        <v>1</v>
      </c>
      <c r="O22" s="4" t="str">
        <f t="shared" si="1"/>
        <v/>
      </c>
      <c r="P22" s="4" t="str">
        <f t="shared" si="2"/>
        <v/>
      </c>
      <c r="Q22" s="4" t="str">
        <f t="shared" si="18"/>
        <v/>
      </c>
      <c r="R22" s="4" t="str">
        <f t="shared" si="3"/>
        <v/>
      </c>
      <c r="S22" s="4" t="str">
        <f t="shared" si="4"/>
        <v/>
      </c>
      <c r="T22" s="4">
        <f t="shared" si="5"/>
        <v>1</v>
      </c>
      <c r="U22" s="10">
        <f t="shared" si="6"/>
        <v>1</v>
      </c>
      <c r="V22" s="10" t="b">
        <f t="shared" si="7"/>
        <v>0</v>
      </c>
      <c r="W22" s="10" t="b">
        <f t="shared" si="8"/>
        <v>0</v>
      </c>
      <c r="X22" s="10" t="b">
        <f t="shared" si="9"/>
        <v>0</v>
      </c>
      <c r="Y22" s="10" t="b">
        <f t="shared" si="10"/>
        <v>0</v>
      </c>
      <c r="Z22" s="10" t="b">
        <f t="shared" si="19"/>
        <v>0</v>
      </c>
      <c r="AA22" s="10" t="b">
        <f t="shared" si="20"/>
        <v>0</v>
      </c>
      <c r="AB22" s="10" t="b">
        <f t="shared" si="21"/>
        <v>0</v>
      </c>
      <c r="AC22" s="10" t="b">
        <f t="shared" si="22"/>
        <v>0</v>
      </c>
      <c r="AD22" s="10" t="b">
        <f t="shared" si="23"/>
        <v>0</v>
      </c>
      <c r="AE22" s="68">
        <f t="shared" si="11"/>
        <v>1</v>
      </c>
      <c r="AF22" s="102">
        <f t="shared" si="12"/>
        <v>1</v>
      </c>
      <c r="AG22" s="60" t="str">
        <f t="shared" si="24"/>
        <v/>
      </c>
      <c r="AH22" s="14" t="str">
        <f t="shared" si="25"/>
        <v/>
      </c>
      <c r="AI22" s="9"/>
      <c r="AJ22" s="84" t="str">
        <f t="shared" si="13"/>
        <v/>
      </c>
      <c r="AK22" s="55"/>
      <c r="AL22" s="85" t="str">
        <f t="shared" si="14"/>
        <v/>
      </c>
      <c r="AM22" s="86">
        <f t="shared" si="15"/>
        <v>0</v>
      </c>
      <c r="AN22" s="35"/>
      <c r="AO22" s="85" t="str">
        <f t="shared" si="16"/>
        <v/>
      </c>
      <c r="AP22" s="87">
        <f t="shared" si="17"/>
        <v>0</v>
      </c>
    </row>
    <row r="23" spans="2:42" ht="15" customHeight="1" x14ac:dyDescent="0.25">
      <c r="B23">
        <v>6</v>
      </c>
      <c r="C23" s="20"/>
      <c r="D23" s="94"/>
      <c r="E23" s="9"/>
      <c r="F23" s="9"/>
      <c r="G23" s="30"/>
      <c r="H23" s="95"/>
      <c r="I23" s="12"/>
      <c r="J23" s="112"/>
      <c r="K23" s="12"/>
      <c r="L23" s="112"/>
      <c r="M23" s="113"/>
      <c r="N23" s="4" t="str">
        <f t="shared" si="0"/>
        <v/>
      </c>
      <c r="O23" s="4" t="str">
        <f t="shared" si="1"/>
        <v/>
      </c>
      <c r="P23" s="4" t="str">
        <f t="shared" si="2"/>
        <v/>
      </c>
      <c r="Q23" s="4" t="str">
        <f t="shared" si="18"/>
        <v/>
      </c>
      <c r="R23" s="4" t="str">
        <f t="shared" si="3"/>
        <v/>
      </c>
      <c r="S23" s="4" t="str">
        <f t="shared" si="4"/>
        <v/>
      </c>
      <c r="T23" s="4">
        <f t="shared" si="5"/>
        <v>0</v>
      </c>
      <c r="U23" s="10" t="b">
        <f t="shared" si="6"/>
        <v>0</v>
      </c>
      <c r="V23" s="10" t="b">
        <f t="shared" si="7"/>
        <v>0</v>
      </c>
      <c r="W23" s="10" t="b">
        <f t="shared" si="8"/>
        <v>0</v>
      </c>
      <c r="X23" s="10" t="b">
        <f t="shared" si="9"/>
        <v>0</v>
      </c>
      <c r="Y23" s="10" t="b">
        <f t="shared" si="10"/>
        <v>0</v>
      </c>
      <c r="Z23" s="10" t="b">
        <f t="shared" si="19"/>
        <v>0</v>
      </c>
      <c r="AA23" s="10" t="b">
        <f t="shared" si="20"/>
        <v>0</v>
      </c>
      <c r="AB23" s="10" t="b">
        <f t="shared" si="21"/>
        <v>0</v>
      </c>
      <c r="AC23" s="10" t="b">
        <f t="shared" si="22"/>
        <v>0</v>
      </c>
      <c r="AD23" s="10" t="b">
        <f t="shared" si="23"/>
        <v>0</v>
      </c>
      <c r="AE23" s="68" t="str">
        <f t="shared" si="11"/>
        <v/>
      </c>
      <c r="AF23" s="102" t="str">
        <f t="shared" si="12"/>
        <v/>
      </c>
      <c r="AG23" s="60" t="str">
        <f t="shared" si="24"/>
        <v/>
      </c>
      <c r="AH23" s="14" t="str">
        <f t="shared" si="25"/>
        <v/>
      </c>
      <c r="AI23" s="9"/>
      <c r="AJ23" s="84" t="str">
        <f t="shared" si="13"/>
        <v/>
      </c>
      <c r="AK23" s="55"/>
      <c r="AL23" s="85" t="str">
        <f t="shared" si="14"/>
        <v/>
      </c>
      <c r="AM23" s="86">
        <f t="shared" si="15"/>
        <v>0</v>
      </c>
      <c r="AN23" s="35"/>
      <c r="AO23" s="85" t="str">
        <f t="shared" si="16"/>
        <v/>
      </c>
      <c r="AP23" s="87">
        <f t="shared" si="17"/>
        <v>0</v>
      </c>
    </row>
    <row r="24" spans="2:42" ht="15" customHeight="1" x14ac:dyDescent="0.25">
      <c r="B24">
        <v>7</v>
      </c>
      <c r="C24" s="20"/>
      <c r="D24" s="94"/>
      <c r="E24" s="94"/>
      <c r="F24" s="94"/>
      <c r="G24" s="30"/>
      <c r="H24" s="95"/>
      <c r="I24" s="12"/>
      <c r="J24" s="112"/>
      <c r="K24" s="12"/>
      <c r="L24" s="112"/>
      <c r="M24" s="113"/>
      <c r="N24" s="4" t="str">
        <f t="shared" si="0"/>
        <v/>
      </c>
      <c r="O24" s="4" t="str">
        <f t="shared" si="1"/>
        <v/>
      </c>
      <c r="P24" s="4" t="str">
        <f t="shared" si="2"/>
        <v/>
      </c>
      <c r="Q24" s="4" t="str">
        <f t="shared" si="18"/>
        <v/>
      </c>
      <c r="R24" s="4" t="str">
        <f t="shared" si="3"/>
        <v/>
      </c>
      <c r="S24" s="4" t="str">
        <f t="shared" si="4"/>
        <v/>
      </c>
      <c r="T24" s="4">
        <f t="shared" si="5"/>
        <v>0</v>
      </c>
      <c r="U24" s="10" t="b">
        <f t="shared" si="6"/>
        <v>0</v>
      </c>
      <c r="V24" s="10" t="b">
        <f t="shared" si="7"/>
        <v>0</v>
      </c>
      <c r="W24" s="10" t="b">
        <f t="shared" si="8"/>
        <v>0</v>
      </c>
      <c r="X24" s="10" t="b">
        <f t="shared" si="9"/>
        <v>0</v>
      </c>
      <c r="Y24" s="10" t="b">
        <f t="shared" si="10"/>
        <v>0</v>
      </c>
      <c r="Z24" s="10" t="b">
        <f t="shared" si="19"/>
        <v>0</v>
      </c>
      <c r="AA24" s="10" t="b">
        <f t="shared" si="20"/>
        <v>0</v>
      </c>
      <c r="AB24" s="10" t="b">
        <f t="shared" si="21"/>
        <v>0</v>
      </c>
      <c r="AC24" s="10" t="b">
        <f t="shared" si="22"/>
        <v>0</v>
      </c>
      <c r="AD24" s="10" t="b">
        <f t="shared" si="23"/>
        <v>0</v>
      </c>
      <c r="AE24" s="68" t="str">
        <f t="shared" si="11"/>
        <v/>
      </c>
      <c r="AF24" s="102" t="str">
        <f t="shared" si="12"/>
        <v/>
      </c>
      <c r="AG24" s="60" t="str">
        <f t="shared" si="24"/>
        <v/>
      </c>
      <c r="AH24" s="14" t="str">
        <f t="shared" si="25"/>
        <v/>
      </c>
      <c r="AI24" s="9"/>
      <c r="AJ24" s="84" t="str">
        <f t="shared" si="13"/>
        <v/>
      </c>
      <c r="AK24" s="55"/>
      <c r="AL24" s="85" t="str">
        <f t="shared" si="14"/>
        <v/>
      </c>
      <c r="AM24" s="86">
        <f t="shared" si="15"/>
        <v>0</v>
      </c>
      <c r="AN24" s="35"/>
      <c r="AO24" s="85" t="str">
        <f t="shared" si="16"/>
        <v/>
      </c>
      <c r="AP24" s="87">
        <f t="shared" si="17"/>
        <v>0</v>
      </c>
    </row>
    <row r="25" spans="2:42" ht="15" customHeight="1" x14ac:dyDescent="0.25">
      <c r="B25">
        <v>8</v>
      </c>
      <c r="C25" s="20"/>
      <c r="D25" s="9"/>
      <c r="E25" s="9"/>
      <c r="F25" s="9"/>
      <c r="G25" s="30"/>
      <c r="H25" s="11"/>
      <c r="I25" s="12"/>
      <c r="J25" s="12"/>
      <c r="K25" s="12"/>
      <c r="L25" s="12"/>
      <c r="M25" s="13"/>
      <c r="N25" s="4" t="str">
        <f t="shared" si="0"/>
        <v/>
      </c>
      <c r="O25" s="4" t="str">
        <f t="shared" si="1"/>
        <v/>
      </c>
      <c r="P25" s="4" t="str">
        <f t="shared" si="2"/>
        <v/>
      </c>
      <c r="Q25" s="4" t="str">
        <f t="shared" si="18"/>
        <v/>
      </c>
      <c r="R25" s="4" t="str">
        <f t="shared" si="3"/>
        <v/>
      </c>
      <c r="S25" s="4" t="str">
        <f t="shared" si="4"/>
        <v/>
      </c>
      <c r="T25" s="4">
        <f t="shared" si="5"/>
        <v>0</v>
      </c>
      <c r="U25" s="10" t="b">
        <f t="shared" si="6"/>
        <v>0</v>
      </c>
      <c r="V25" s="10" t="b">
        <f t="shared" si="7"/>
        <v>0</v>
      </c>
      <c r="W25" s="10" t="b">
        <f t="shared" si="8"/>
        <v>0</v>
      </c>
      <c r="X25" s="10" t="b">
        <f t="shared" si="9"/>
        <v>0</v>
      </c>
      <c r="Y25" s="10" t="b">
        <f t="shared" si="10"/>
        <v>0</v>
      </c>
      <c r="Z25" s="10" t="b">
        <f t="shared" si="19"/>
        <v>0</v>
      </c>
      <c r="AA25" s="10" t="b">
        <f t="shared" si="20"/>
        <v>0</v>
      </c>
      <c r="AB25" s="10" t="b">
        <f t="shared" si="21"/>
        <v>0</v>
      </c>
      <c r="AC25" s="10" t="b">
        <f t="shared" si="22"/>
        <v>0</v>
      </c>
      <c r="AD25" s="10" t="b">
        <f t="shared" si="23"/>
        <v>0</v>
      </c>
      <c r="AE25" s="68" t="str">
        <f t="shared" si="11"/>
        <v/>
      </c>
      <c r="AF25" s="102" t="str">
        <f t="shared" si="12"/>
        <v/>
      </c>
      <c r="AG25" s="60" t="str">
        <f t="shared" si="24"/>
        <v/>
      </c>
      <c r="AH25" s="14" t="str">
        <f t="shared" si="25"/>
        <v/>
      </c>
      <c r="AI25" s="9"/>
      <c r="AJ25" s="84" t="str">
        <f t="shared" si="13"/>
        <v/>
      </c>
      <c r="AK25" s="55"/>
      <c r="AL25" s="85" t="str">
        <f t="shared" si="14"/>
        <v/>
      </c>
      <c r="AM25" s="86">
        <f t="shared" si="15"/>
        <v>0</v>
      </c>
      <c r="AN25" s="35"/>
      <c r="AO25" s="85" t="str">
        <f t="shared" si="16"/>
        <v/>
      </c>
      <c r="AP25" s="87">
        <f t="shared" si="17"/>
        <v>0</v>
      </c>
    </row>
    <row r="26" spans="2:42" ht="15" customHeight="1" x14ac:dyDescent="0.25">
      <c r="B26">
        <v>9</v>
      </c>
      <c r="C26" s="20"/>
      <c r="D26" s="9"/>
      <c r="E26" s="9"/>
      <c r="F26" s="9"/>
      <c r="G26" s="30"/>
      <c r="H26" s="11"/>
      <c r="I26" s="12"/>
      <c r="J26" s="12"/>
      <c r="K26" s="12"/>
      <c r="L26" s="12"/>
      <c r="M26" s="13"/>
      <c r="N26" s="4" t="str">
        <f t="shared" si="0"/>
        <v/>
      </c>
      <c r="O26" s="4" t="str">
        <f t="shared" si="1"/>
        <v/>
      </c>
      <c r="P26" s="4" t="str">
        <f t="shared" si="2"/>
        <v/>
      </c>
      <c r="Q26" s="4" t="str">
        <f t="shared" si="18"/>
        <v/>
      </c>
      <c r="R26" s="4" t="str">
        <f t="shared" si="3"/>
        <v/>
      </c>
      <c r="S26" s="4" t="str">
        <f t="shared" si="4"/>
        <v/>
      </c>
      <c r="T26" s="4">
        <f t="shared" si="5"/>
        <v>0</v>
      </c>
      <c r="U26" s="10" t="b">
        <f t="shared" si="6"/>
        <v>0</v>
      </c>
      <c r="V26" s="10" t="b">
        <f t="shared" si="7"/>
        <v>0</v>
      </c>
      <c r="W26" s="10" t="b">
        <f t="shared" si="8"/>
        <v>0</v>
      </c>
      <c r="X26" s="10" t="b">
        <f t="shared" si="9"/>
        <v>0</v>
      </c>
      <c r="Y26" s="10" t="b">
        <f t="shared" si="10"/>
        <v>0</v>
      </c>
      <c r="Z26" s="10" t="b">
        <f t="shared" si="19"/>
        <v>0</v>
      </c>
      <c r="AA26" s="10" t="b">
        <f t="shared" si="20"/>
        <v>0</v>
      </c>
      <c r="AB26" s="10" t="b">
        <f t="shared" si="21"/>
        <v>0</v>
      </c>
      <c r="AC26" s="10" t="b">
        <f t="shared" si="22"/>
        <v>0</v>
      </c>
      <c r="AD26" s="10" t="b">
        <f t="shared" si="23"/>
        <v>0</v>
      </c>
      <c r="AE26" s="68" t="str">
        <f t="shared" si="11"/>
        <v/>
      </c>
      <c r="AF26" s="102" t="str">
        <f t="shared" si="12"/>
        <v/>
      </c>
      <c r="AG26" s="60" t="str">
        <f t="shared" si="24"/>
        <v/>
      </c>
      <c r="AH26" s="14" t="str">
        <f t="shared" si="25"/>
        <v/>
      </c>
      <c r="AI26" s="9"/>
      <c r="AJ26" s="84" t="str">
        <f t="shared" si="13"/>
        <v/>
      </c>
      <c r="AK26" s="55"/>
      <c r="AL26" s="85" t="str">
        <f t="shared" si="14"/>
        <v/>
      </c>
      <c r="AM26" s="86">
        <f t="shared" si="15"/>
        <v>0</v>
      </c>
      <c r="AN26" s="35"/>
      <c r="AO26" s="85" t="str">
        <f t="shared" si="16"/>
        <v/>
      </c>
      <c r="AP26" s="87">
        <f t="shared" si="17"/>
        <v>0</v>
      </c>
    </row>
    <row r="27" spans="2:42" ht="15" customHeight="1" x14ac:dyDescent="0.25">
      <c r="B27">
        <v>10</v>
      </c>
      <c r="C27" s="20"/>
      <c r="D27" s="9"/>
      <c r="E27" s="9"/>
      <c r="F27" s="9"/>
      <c r="G27" s="30"/>
      <c r="H27" s="11"/>
      <c r="I27" s="12"/>
      <c r="J27" s="12"/>
      <c r="K27" s="12"/>
      <c r="L27" s="12"/>
      <c r="M27" s="13"/>
      <c r="N27" s="4" t="str">
        <f t="shared" si="0"/>
        <v/>
      </c>
      <c r="O27" s="4" t="str">
        <f t="shared" si="1"/>
        <v/>
      </c>
      <c r="P27" s="4" t="str">
        <f t="shared" si="2"/>
        <v/>
      </c>
      <c r="Q27" s="4" t="str">
        <f t="shared" si="18"/>
        <v/>
      </c>
      <c r="R27" s="4" t="str">
        <f t="shared" si="3"/>
        <v/>
      </c>
      <c r="S27" s="4" t="str">
        <f t="shared" si="4"/>
        <v/>
      </c>
      <c r="T27" s="4">
        <f t="shared" si="5"/>
        <v>0</v>
      </c>
      <c r="U27" s="10" t="b">
        <f t="shared" si="6"/>
        <v>0</v>
      </c>
      <c r="V27" s="10" t="b">
        <f t="shared" si="7"/>
        <v>0</v>
      </c>
      <c r="W27" s="10" t="b">
        <f t="shared" si="8"/>
        <v>0</v>
      </c>
      <c r="X27" s="10" t="b">
        <f t="shared" si="9"/>
        <v>0</v>
      </c>
      <c r="Y27" s="10" t="b">
        <f t="shared" si="10"/>
        <v>0</v>
      </c>
      <c r="Z27" s="10" t="b">
        <f t="shared" si="19"/>
        <v>0</v>
      </c>
      <c r="AA27" s="10" t="b">
        <f t="shared" si="20"/>
        <v>0</v>
      </c>
      <c r="AB27" s="10" t="b">
        <f t="shared" si="21"/>
        <v>0</v>
      </c>
      <c r="AC27" s="10" t="b">
        <f t="shared" si="22"/>
        <v>0</v>
      </c>
      <c r="AD27" s="10" t="b">
        <f t="shared" si="23"/>
        <v>0</v>
      </c>
      <c r="AE27" s="68" t="str">
        <f t="shared" si="11"/>
        <v/>
      </c>
      <c r="AF27" s="102" t="str">
        <f t="shared" si="12"/>
        <v/>
      </c>
      <c r="AG27" s="60" t="str">
        <f t="shared" si="24"/>
        <v/>
      </c>
      <c r="AH27" s="14" t="str">
        <f t="shared" si="25"/>
        <v/>
      </c>
      <c r="AI27" s="9"/>
      <c r="AJ27" s="84" t="str">
        <f t="shared" si="13"/>
        <v/>
      </c>
      <c r="AK27" s="55"/>
      <c r="AL27" s="85" t="str">
        <f t="shared" si="14"/>
        <v/>
      </c>
      <c r="AM27" s="86">
        <f t="shared" si="15"/>
        <v>0</v>
      </c>
      <c r="AN27" s="35"/>
      <c r="AO27" s="85" t="str">
        <f t="shared" si="16"/>
        <v/>
      </c>
      <c r="AP27" s="87">
        <f t="shared" si="17"/>
        <v>0</v>
      </c>
    </row>
    <row r="28" spans="2:42" ht="15" customHeight="1" x14ac:dyDescent="0.25">
      <c r="B28">
        <v>11</v>
      </c>
      <c r="C28" s="20"/>
      <c r="D28" s="9"/>
      <c r="E28" s="9"/>
      <c r="F28" s="9"/>
      <c r="G28" s="30"/>
      <c r="H28" s="11"/>
      <c r="I28" s="12"/>
      <c r="J28" s="12"/>
      <c r="K28" s="12"/>
      <c r="L28" s="12"/>
      <c r="M28" s="13"/>
      <c r="N28" s="4" t="str">
        <f t="shared" si="0"/>
        <v/>
      </c>
      <c r="O28" s="4" t="str">
        <f t="shared" si="1"/>
        <v/>
      </c>
      <c r="P28" s="4" t="str">
        <f t="shared" si="2"/>
        <v/>
      </c>
      <c r="Q28" s="4" t="str">
        <f t="shared" si="18"/>
        <v/>
      </c>
      <c r="R28" s="4" t="str">
        <f t="shared" si="3"/>
        <v/>
      </c>
      <c r="S28" s="4" t="str">
        <f t="shared" si="4"/>
        <v/>
      </c>
      <c r="T28" s="4">
        <f t="shared" si="5"/>
        <v>0</v>
      </c>
      <c r="U28" s="10" t="b">
        <f t="shared" si="6"/>
        <v>0</v>
      </c>
      <c r="V28" s="10" t="b">
        <f t="shared" si="7"/>
        <v>0</v>
      </c>
      <c r="W28" s="10" t="b">
        <f t="shared" si="8"/>
        <v>0</v>
      </c>
      <c r="X28" s="10" t="b">
        <f t="shared" si="9"/>
        <v>0</v>
      </c>
      <c r="Y28" s="10" t="b">
        <f t="shared" si="10"/>
        <v>0</v>
      </c>
      <c r="Z28" s="10" t="b">
        <f t="shared" si="19"/>
        <v>0</v>
      </c>
      <c r="AA28" s="10" t="b">
        <f t="shared" si="20"/>
        <v>0</v>
      </c>
      <c r="AB28" s="10" t="b">
        <f t="shared" si="21"/>
        <v>0</v>
      </c>
      <c r="AC28" s="10" t="b">
        <f t="shared" si="22"/>
        <v>0</v>
      </c>
      <c r="AD28" s="10" t="b">
        <f t="shared" si="23"/>
        <v>0</v>
      </c>
      <c r="AE28" s="68" t="str">
        <f t="shared" si="11"/>
        <v/>
      </c>
      <c r="AF28" s="102" t="str">
        <f t="shared" si="12"/>
        <v/>
      </c>
      <c r="AG28" s="60" t="str">
        <f t="shared" si="24"/>
        <v/>
      </c>
      <c r="AH28" s="14" t="str">
        <f t="shared" si="25"/>
        <v/>
      </c>
      <c r="AI28" s="9"/>
      <c r="AJ28" s="84" t="str">
        <f t="shared" si="13"/>
        <v/>
      </c>
      <c r="AK28" s="55"/>
      <c r="AL28" s="85" t="str">
        <f t="shared" si="14"/>
        <v/>
      </c>
      <c r="AM28" s="86">
        <f t="shared" si="15"/>
        <v>0</v>
      </c>
      <c r="AN28" s="35"/>
      <c r="AO28" s="85" t="str">
        <f t="shared" si="16"/>
        <v/>
      </c>
      <c r="AP28" s="87">
        <f t="shared" si="17"/>
        <v>0</v>
      </c>
    </row>
    <row r="29" spans="2:42" ht="15" customHeight="1" x14ac:dyDescent="0.25">
      <c r="B29">
        <v>12</v>
      </c>
      <c r="C29" s="20"/>
      <c r="D29" s="9"/>
      <c r="E29" s="9"/>
      <c r="F29" s="9"/>
      <c r="G29" s="30"/>
      <c r="H29" s="11"/>
      <c r="I29" s="12"/>
      <c r="J29" s="12"/>
      <c r="K29" s="12"/>
      <c r="L29" s="12"/>
      <c r="M29" s="13"/>
      <c r="N29" s="4" t="str">
        <f t="shared" si="0"/>
        <v/>
      </c>
      <c r="O29" s="4" t="str">
        <f t="shared" si="1"/>
        <v/>
      </c>
      <c r="P29" s="4" t="str">
        <f t="shared" si="2"/>
        <v/>
      </c>
      <c r="Q29" s="4" t="str">
        <f t="shared" si="18"/>
        <v/>
      </c>
      <c r="R29" s="4" t="str">
        <f t="shared" si="3"/>
        <v/>
      </c>
      <c r="S29" s="4" t="str">
        <f t="shared" si="4"/>
        <v/>
      </c>
      <c r="T29" s="4">
        <f t="shared" si="5"/>
        <v>0</v>
      </c>
      <c r="U29" s="10" t="b">
        <f t="shared" si="6"/>
        <v>0</v>
      </c>
      <c r="V29" s="10" t="b">
        <f t="shared" si="7"/>
        <v>0</v>
      </c>
      <c r="W29" s="10" t="b">
        <f t="shared" si="8"/>
        <v>0</v>
      </c>
      <c r="X29" s="10" t="b">
        <f t="shared" si="9"/>
        <v>0</v>
      </c>
      <c r="Y29" s="10" t="b">
        <f t="shared" si="10"/>
        <v>0</v>
      </c>
      <c r="Z29" s="10" t="b">
        <f t="shared" si="19"/>
        <v>0</v>
      </c>
      <c r="AA29" s="10" t="b">
        <f t="shared" si="20"/>
        <v>0</v>
      </c>
      <c r="AB29" s="10" t="b">
        <f t="shared" si="21"/>
        <v>0</v>
      </c>
      <c r="AC29" s="10" t="b">
        <f t="shared" si="22"/>
        <v>0</v>
      </c>
      <c r="AD29" s="10" t="b">
        <f t="shared" si="23"/>
        <v>0</v>
      </c>
      <c r="AE29" s="68" t="str">
        <f t="shared" si="11"/>
        <v/>
      </c>
      <c r="AF29" s="102" t="str">
        <f t="shared" si="12"/>
        <v/>
      </c>
      <c r="AG29" s="60" t="str">
        <f t="shared" si="24"/>
        <v/>
      </c>
      <c r="AH29" s="14" t="str">
        <f t="shared" si="25"/>
        <v/>
      </c>
      <c r="AI29" s="9"/>
      <c r="AJ29" s="84" t="str">
        <f t="shared" si="13"/>
        <v/>
      </c>
      <c r="AK29" s="55"/>
      <c r="AL29" s="85" t="str">
        <f t="shared" si="14"/>
        <v/>
      </c>
      <c r="AM29" s="86">
        <f t="shared" si="15"/>
        <v>0</v>
      </c>
      <c r="AN29" s="35"/>
      <c r="AO29" s="85" t="str">
        <f t="shared" si="16"/>
        <v/>
      </c>
      <c r="AP29" s="87">
        <f t="shared" si="17"/>
        <v>0</v>
      </c>
    </row>
    <row r="30" spans="2:42" ht="15" customHeight="1" x14ac:dyDescent="0.25">
      <c r="B30">
        <v>13</v>
      </c>
      <c r="C30" s="20"/>
      <c r="D30" s="9"/>
      <c r="E30" s="9"/>
      <c r="F30" s="9"/>
      <c r="G30" s="30"/>
      <c r="H30" s="11"/>
      <c r="I30" s="12"/>
      <c r="J30" s="12"/>
      <c r="K30" s="12"/>
      <c r="L30" s="12"/>
      <c r="M30" s="13"/>
      <c r="N30" s="4" t="str">
        <f t="shared" si="0"/>
        <v/>
      </c>
      <c r="O30" s="4" t="str">
        <f t="shared" si="1"/>
        <v/>
      </c>
      <c r="P30" s="4" t="str">
        <f t="shared" si="2"/>
        <v/>
      </c>
      <c r="Q30" s="4" t="str">
        <f t="shared" si="18"/>
        <v/>
      </c>
      <c r="R30" s="4" t="str">
        <f t="shared" si="3"/>
        <v/>
      </c>
      <c r="S30" s="4" t="str">
        <f t="shared" si="4"/>
        <v/>
      </c>
      <c r="T30" s="4">
        <f t="shared" si="5"/>
        <v>0</v>
      </c>
      <c r="U30" s="10" t="b">
        <f t="shared" si="6"/>
        <v>0</v>
      </c>
      <c r="V30" s="10" t="b">
        <f t="shared" si="7"/>
        <v>0</v>
      </c>
      <c r="W30" s="10" t="b">
        <f t="shared" si="8"/>
        <v>0</v>
      </c>
      <c r="X30" s="10" t="b">
        <f t="shared" si="9"/>
        <v>0</v>
      </c>
      <c r="Y30" s="10" t="b">
        <f t="shared" si="10"/>
        <v>0</v>
      </c>
      <c r="Z30" s="10" t="b">
        <f t="shared" si="19"/>
        <v>0</v>
      </c>
      <c r="AA30" s="10" t="b">
        <f t="shared" si="20"/>
        <v>0</v>
      </c>
      <c r="AB30" s="10" t="b">
        <f t="shared" si="21"/>
        <v>0</v>
      </c>
      <c r="AC30" s="10" t="b">
        <f t="shared" si="22"/>
        <v>0</v>
      </c>
      <c r="AD30" s="10" t="b">
        <f t="shared" si="23"/>
        <v>0</v>
      </c>
      <c r="AE30" s="68" t="str">
        <f t="shared" si="11"/>
        <v/>
      </c>
      <c r="AF30" s="102" t="str">
        <f t="shared" si="12"/>
        <v/>
      </c>
      <c r="AG30" s="60" t="str">
        <f t="shared" si="24"/>
        <v/>
      </c>
      <c r="AH30" s="14" t="str">
        <f t="shared" si="25"/>
        <v/>
      </c>
      <c r="AI30" s="9"/>
      <c r="AJ30" s="84" t="str">
        <f t="shared" si="13"/>
        <v/>
      </c>
      <c r="AK30" s="55"/>
      <c r="AL30" s="85" t="str">
        <f t="shared" si="14"/>
        <v/>
      </c>
      <c r="AM30" s="86">
        <f t="shared" si="15"/>
        <v>0</v>
      </c>
      <c r="AN30" s="35"/>
      <c r="AO30" s="85" t="str">
        <f t="shared" si="16"/>
        <v/>
      </c>
      <c r="AP30" s="87">
        <f t="shared" si="17"/>
        <v>0</v>
      </c>
    </row>
    <row r="31" spans="2:42" ht="15" customHeight="1" x14ac:dyDescent="0.25">
      <c r="B31">
        <v>14</v>
      </c>
      <c r="C31" s="20"/>
      <c r="D31" s="9"/>
      <c r="E31" s="9"/>
      <c r="F31" s="9"/>
      <c r="G31" s="30"/>
      <c r="H31" s="11"/>
      <c r="I31" s="12"/>
      <c r="J31" s="12"/>
      <c r="K31" s="12"/>
      <c r="L31" s="12"/>
      <c r="M31" s="13"/>
      <c r="N31" s="4" t="str">
        <f t="shared" si="0"/>
        <v/>
      </c>
      <c r="O31" s="4" t="str">
        <f t="shared" si="1"/>
        <v/>
      </c>
      <c r="P31" s="4" t="str">
        <f t="shared" si="2"/>
        <v/>
      </c>
      <c r="Q31" s="4" t="str">
        <f t="shared" si="18"/>
        <v/>
      </c>
      <c r="R31" s="4" t="str">
        <f t="shared" si="3"/>
        <v/>
      </c>
      <c r="S31" s="4" t="str">
        <f t="shared" si="4"/>
        <v/>
      </c>
      <c r="T31" s="4">
        <f t="shared" si="5"/>
        <v>0</v>
      </c>
      <c r="U31" s="10" t="b">
        <f t="shared" si="6"/>
        <v>0</v>
      </c>
      <c r="V31" s="10" t="b">
        <f t="shared" si="7"/>
        <v>0</v>
      </c>
      <c r="W31" s="10" t="b">
        <f t="shared" si="8"/>
        <v>0</v>
      </c>
      <c r="X31" s="10" t="b">
        <f t="shared" si="9"/>
        <v>0</v>
      </c>
      <c r="Y31" s="10" t="b">
        <f t="shared" si="10"/>
        <v>0</v>
      </c>
      <c r="Z31" s="10" t="b">
        <f t="shared" si="19"/>
        <v>0</v>
      </c>
      <c r="AA31" s="10" t="b">
        <f t="shared" si="20"/>
        <v>0</v>
      </c>
      <c r="AB31" s="10" t="b">
        <f t="shared" si="21"/>
        <v>0</v>
      </c>
      <c r="AC31" s="10" t="b">
        <f t="shared" si="22"/>
        <v>0</v>
      </c>
      <c r="AD31" s="10" t="b">
        <f t="shared" si="23"/>
        <v>0</v>
      </c>
      <c r="AE31" s="68" t="str">
        <f t="shared" si="11"/>
        <v/>
      </c>
      <c r="AF31" s="102" t="str">
        <f t="shared" si="12"/>
        <v/>
      </c>
      <c r="AG31" s="60" t="str">
        <f t="shared" si="24"/>
        <v/>
      </c>
      <c r="AH31" s="14" t="str">
        <f t="shared" si="25"/>
        <v/>
      </c>
      <c r="AI31" s="9"/>
      <c r="AJ31" s="84" t="str">
        <f t="shared" si="13"/>
        <v/>
      </c>
      <c r="AK31" s="55"/>
      <c r="AL31" s="85" t="str">
        <f t="shared" si="14"/>
        <v/>
      </c>
      <c r="AM31" s="86">
        <f t="shared" si="15"/>
        <v>0</v>
      </c>
      <c r="AN31" s="35"/>
      <c r="AO31" s="85" t="str">
        <f t="shared" si="16"/>
        <v/>
      </c>
      <c r="AP31" s="87">
        <f t="shared" si="17"/>
        <v>0</v>
      </c>
    </row>
    <row r="32" spans="2:42" ht="15" customHeight="1" x14ac:dyDescent="0.25">
      <c r="B32">
        <v>15</v>
      </c>
      <c r="C32" s="20"/>
      <c r="D32" s="9"/>
      <c r="E32" s="9"/>
      <c r="F32" s="9"/>
      <c r="G32" s="30"/>
      <c r="H32" s="11"/>
      <c r="I32" s="12"/>
      <c r="J32" s="12"/>
      <c r="K32" s="12"/>
      <c r="L32" s="12"/>
      <c r="M32" s="13"/>
      <c r="N32" s="4" t="str">
        <f t="shared" si="0"/>
        <v/>
      </c>
      <c r="O32" s="4" t="str">
        <f t="shared" si="1"/>
        <v/>
      </c>
      <c r="P32" s="4" t="str">
        <f t="shared" si="2"/>
        <v/>
      </c>
      <c r="Q32" s="4" t="str">
        <f t="shared" si="18"/>
        <v/>
      </c>
      <c r="R32" s="4" t="str">
        <f t="shared" si="3"/>
        <v/>
      </c>
      <c r="S32" s="4" t="str">
        <f t="shared" si="4"/>
        <v/>
      </c>
      <c r="T32" s="4">
        <f t="shared" si="5"/>
        <v>0</v>
      </c>
      <c r="U32" s="10" t="b">
        <f t="shared" si="6"/>
        <v>0</v>
      </c>
      <c r="V32" s="10" t="b">
        <f t="shared" si="7"/>
        <v>0</v>
      </c>
      <c r="W32" s="10" t="b">
        <f t="shared" si="8"/>
        <v>0</v>
      </c>
      <c r="X32" s="10" t="b">
        <f t="shared" si="9"/>
        <v>0</v>
      </c>
      <c r="Y32" s="10" t="b">
        <f t="shared" si="10"/>
        <v>0</v>
      </c>
      <c r="Z32" s="10" t="b">
        <f t="shared" si="19"/>
        <v>0</v>
      </c>
      <c r="AA32" s="10" t="b">
        <f t="shared" si="20"/>
        <v>0</v>
      </c>
      <c r="AB32" s="10" t="b">
        <f t="shared" si="21"/>
        <v>0</v>
      </c>
      <c r="AC32" s="10" t="b">
        <f t="shared" si="22"/>
        <v>0</v>
      </c>
      <c r="AD32" s="10" t="b">
        <f t="shared" si="23"/>
        <v>0</v>
      </c>
      <c r="AE32" s="68" t="str">
        <f t="shared" si="11"/>
        <v/>
      </c>
      <c r="AF32" s="102" t="str">
        <f t="shared" si="12"/>
        <v/>
      </c>
      <c r="AG32" s="60" t="str">
        <f t="shared" si="24"/>
        <v/>
      </c>
      <c r="AH32" s="14" t="str">
        <f t="shared" si="25"/>
        <v/>
      </c>
      <c r="AI32" s="9"/>
      <c r="AJ32" s="84" t="str">
        <f t="shared" si="13"/>
        <v/>
      </c>
      <c r="AK32" s="55"/>
      <c r="AL32" s="85" t="str">
        <f t="shared" si="14"/>
        <v/>
      </c>
      <c r="AM32" s="86">
        <f t="shared" si="15"/>
        <v>0</v>
      </c>
      <c r="AN32" s="35"/>
      <c r="AO32" s="85" t="str">
        <f t="shared" si="16"/>
        <v/>
      </c>
      <c r="AP32" s="87">
        <f t="shared" si="17"/>
        <v>0</v>
      </c>
    </row>
    <row r="33" spans="2:42" ht="15" customHeight="1" x14ac:dyDescent="0.25">
      <c r="B33">
        <v>16</v>
      </c>
      <c r="C33" s="20"/>
      <c r="D33" s="9"/>
      <c r="E33" s="9"/>
      <c r="F33" s="9"/>
      <c r="G33" s="30"/>
      <c r="H33" s="11"/>
      <c r="I33" s="12"/>
      <c r="J33" s="12"/>
      <c r="K33" s="12"/>
      <c r="L33" s="12"/>
      <c r="M33" s="13"/>
      <c r="N33" s="4" t="str">
        <f t="shared" si="0"/>
        <v/>
      </c>
      <c r="O33" s="4" t="str">
        <f t="shared" si="1"/>
        <v/>
      </c>
      <c r="P33" s="4" t="str">
        <f t="shared" si="2"/>
        <v/>
      </c>
      <c r="Q33" s="4" t="str">
        <f t="shared" si="18"/>
        <v/>
      </c>
      <c r="R33" s="4" t="str">
        <f t="shared" si="3"/>
        <v/>
      </c>
      <c r="S33" s="4" t="str">
        <f t="shared" si="4"/>
        <v/>
      </c>
      <c r="T33" s="4">
        <f t="shared" si="5"/>
        <v>0</v>
      </c>
      <c r="U33" s="10" t="b">
        <f t="shared" si="6"/>
        <v>0</v>
      </c>
      <c r="V33" s="10" t="b">
        <f t="shared" si="7"/>
        <v>0</v>
      </c>
      <c r="W33" s="10" t="b">
        <f t="shared" si="8"/>
        <v>0</v>
      </c>
      <c r="X33" s="10" t="b">
        <f t="shared" si="9"/>
        <v>0</v>
      </c>
      <c r="Y33" s="10" t="b">
        <f t="shared" si="10"/>
        <v>0</v>
      </c>
      <c r="Z33" s="10" t="b">
        <f t="shared" si="19"/>
        <v>0</v>
      </c>
      <c r="AA33" s="10" t="b">
        <f t="shared" si="20"/>
        <v>0</v>
      </c>
      <c r="AB33" s="10" t="b">
        <f t="shared" si="21"/>
        <v>0</v>
      </c>
      <c r="AC33" s="10" t="b">
        <f t="shared" si="22"/>
        <v>0</v>
      </c>
      <c r="AD33" s="10" t="b">
        <f t="shared" si="23"/>
        <v>0</v>
      </c>
      <c r="AE33" s="68" t="str">
        <f t="shared" si="11"/>
        <v/>
      </c>
      <c r="AF33" s="102" t="str">
        <f t="shared" si="12"/>
        <v/>
      </c>
      <c r="AG33" s="60" t="str">
        <f t="shared" si="24"/>
        <v/>
      </c>
      <c r="AH33" s="14" t="str">
        <f t="shared" si="25"/>
        <v/>
      </c>
      <c r="AI33" s="9"/>
      <c r="AJ33" s="84" t="str">
        <f t="shared" si="13"/>
        <v/>
      </c>
      <c r="AK33" s="55"/>
      <c r="AL33" s="85" t="str">
        <f t="shared" si="14"/>
        <v/>
      </c>
      <c r="AM33" s="86">
        <f t="shared" si="15"/>
        <v>0</v>
      </c>
      <c r="AN33" s="35"/>
      <c r="AO33" s="85" t="str">
        <f t="shared" si="16"/>
        <v/>
      </c>
      <c r="AP33" s="87">
        <f t="shared" si="17"/>
        <v>0</v>
      </c>
    </row>
    <row r="34" spans="2:42" ht="15" customHeight="1" x14ac:dyDescent="0.25">
      <c r="B34">
        <v>17</v>
      </c>
      <c r="C34" s="20"/>
      <c r="D34" s="9"/>
      <c r="E34" s="9"/>
      <c r="F34" s="9"/>
      <c r="G34" s="30"/>
      <c r="H34" s="11"/>
      <c r="I34" s="12"/>
      <c r="J34" s="12"/>
      <c r="K34" s="12"/>
      <c r="L34" s="12"/>
      <c r="M34" s="13"/>
      <c r="N34" s="4" t="str">
        <f t="shared" si="0"/>
        <v/>
      </c>
      <c r="O34" s="4" t="str">
        <f t="shared" si="1"/>
        <v/>
      </c>
      <c r="P34" s="4" t="str">
        <f t="shared" si="2"/>
        <v/>
      </c>
      <c r="Q34" s="4" t="str">
        <f t="shared" si="18"/>
        <v/>
      </c>
      <c r="R34" s="4" t="str">
        <f t="shared" si="3"/>
        <v/>
      </c>
      <c r="S34" s="4" t="str">
        <f t="shared" si="4"/>
        <v/>
      </c>
      <c r="T34" s="4">
        <f t="shared" si="5"/>
        <v>0</v>
      </c>
      <c r="U34" s="10" t="b">
        <f t="shared" si="6"/>
        <v>0</v>
      </c>
      <c r="V34" s="10" t="b">
        <f t="shared" si="7"/>
        <v>0</v>
      </c>
      <c r="W34" s="10" t="b">
        <f t="shared" si="8"/>
        <v>0</v>
      </c>
      <c r="X34" s="10" t="b">
        <f t="shared" si="9"/>
        <v>0</v>
      </c>
      <c r="Y34" s="10" t="b">
        <f t="shared" si="10"/>
        <v>0</v>
      </c>
      <c r="Z34" s="10" t="b">
        <f t="shared" si="19"/>
        <v>0</v>
      </c>
      <c r="AA34" s="10" t="b">
        <f t="shared" si="20"/>
        <v>0</v>
      </c>
      <c r="AB34" s="10" t="b">
        <f t="shared" si="21"/>
        <v>0</v>
      </c>
      <c r="AC34" s="10" t="b">
        <f t="shared" si="22"/>
        <v>0</v>
      </c>
      <c r="AD34" s="10" t="b">
        <f t="shared" si="23"/>
        <v>0</v>
      </c>
      <c r="AE34" s="68" t="str">
        <f t="shared" si="11"/>
        <v/>
      </c>
      <c r="AF34" s="102" t="str">
        <f t="shared" si="12"/>
        <v/>
      </c>
      <c r="AG34" s="60" t="str">
        <f t="shared" si="24"/>
        <v/>
      </c>
      <c r="AH34" s="14" t="str">
        <f t="shared" si="25"/>
        <v/>
      </c>
      <c r="AI34" s="9"/>
      <c r="AJ34" s="84" t="str">
        <f t="shared" si="13"/>
        <v/>
      </c>
      <c r="AK34" s="55"/>
      <c r="AL34" s="85" t="str">
        <f t="shared" si="14"/>
        <v/>
      </c>
      <c r="AM34" s="86">
        <f t="shared" si="15"/>
        <v>0</v>
      </c>
      <c r="AN34" s="35"/>
      <c r="AO34" s="85" t="str">
        <f t="shared" si="16"/>
        <v/>
      </c>
      <c r="AP34" s="87">
        <f t="shared" si="17"/>
        <v>0</v>
      </c>
    </row>
    <row r="35" spans="2:42" ht="15" customHeight="1" x14ac:dyDescent="0.25">
      <c r="B35">
        <v>18</v>
      </c>
      <c r="C35" s="20"/>
      <c r="D35" s="9"/>
      <c r="E35" s="9"/>
      <c r="F35" s="9"/>
      <c r="G35" s="30"/>
      <c r="H35" s="11"/>
      <c r="I35" s="12"/>
      <c r="J35" s="12"/>
      <c r="K35" s="12"/>
      <c r="L35" s="12"/>
      <c r="M35" s="13"/>
      <c r="N35" s="4" t="str">
        <f t="shared" si="0"/>
        <v/>
      </c>
      <c r="O35" s="4" t="str">
        <f t="shared" si="1"/>
        <v/>
      </c>
      <c r="P35" s="4" t="str">
        <f t="shared" si="2"/>
        <v/>
      </c>
      <c r="Q35" s="4" t="str">
        <f t="shared" si="18"/>
        <v/>
      </c>
      <c r="R35" s="4" t="str">
        <f t="shared" si="3"/>
        <v/>
      </c>
      <c r="S35" s="4" t="str">
        <f t="shared" si="4"/>
        <v/>
      </c>
      <c r="T35" s="4">
        <f t="shared" si="5"/>
        <v>0</v>
      </c>
      <c r="U35" s="10" t="b">
        <f t="shared" si="6"/>
        <v>0</v>
      </c>
      <c r="V35" s="10" t="b">
        <f t="shared" si="7"/>
        <v>0</v>
      </c>
      <c r="W35" s="10" t="b">
        <f t="shared" si="8"/>
        <v>0</v>
      </c>
      <c r="X35" s="10" t="b">
        <f t="shared" si="9"/>
        <v>0</v>
      </c>
      <c r="Y35" s="10" t="b">
        <f t="shared" si="10"/>
        <v>0</v>
      </c>
      <c r="Z35" s="10" t="b">
        <f t="shared" si="19"/>
        <v>0</v>
      </c>
      <c r="AA35" s="10" t="b">
        <f t="shared" si="20"/>
        <v>0</v>
      </c>
      <c r="AB35" s="10" t="b">
        <f t="shared" si="21"/>
        <v>0</v>
      </c>
      <c r="AC35" s="10" t="b">
        <f t="shared" si="22"/>
        <v>0</v>
      </c>
      <c r="AD35" s="10" t="b">
        <f t="shared" si="23"/>
        <v>0</v>
      </c>
      <c r="AE35" s="68" t="str">
        <f t="shared" si="11"/>
        <v/>
      </c>
      <c r="AF35" s="102" t="str">
        <f t="shared" si="12"/>
        <v/>
      </c>
      <c r="AG35" s="60" t="str">
        <f t="shared" si="24"/>
        <v/>
      </c>
      <c r="AH35" s="14" t="str">
        <f t="shared" si="25"/>
        <v/>
      </c>
      <c r="AI35" s="9"/>
      <c r="AJ35" s="84" t="str">
        <f t="shared" si="13"/>
        <v/>
      </c>
      <c r="AK35" s="55"/>
      <c r="AL35" s="85" t="str">
        <f t="shared" si="14"/>
        <v/>
      </c>
      <c r="AM35" s="86">
        <f t="shared" si="15"/>
        <v>0</v>
      </c>
      <c r="AN35" s="35"/>
      <c r="AO35" s="85" t="str">
        <f t="shared" si="16"/>
        <v/>
      </c>
      <c r="AP35" s="87">
        <f t="shared" si="17"/>
        <v>0</v>
      </c>
    </row>
    <row r="36" spans="2:42" ht="15" customHeight="1" x14ac:dyDescent="0.25">
      <c r="B36">
        <v>19</v>
      </c>
      <c r="C36" s="20"/>
      <c r="D36" s="9"/>
      <c r="E36" s="9"/>
      <c r="F36" s="9"/>
      <c r="G36" s="30"/>
      <c r="H36" s="11"/>
      <c r="I36" s="12"/>
      <c r="J36" s="12"/>
      <c r="K36" s="12"/>
      <c r="L36" s="12"/>
      <c r="M36" s="13"/>
      <c r="N36" s="4" t="str">
        <f t="shared" si="0"/>
        <v/>
      </c>
      <c r="O36" s="4" t="str">
        <f t="shared" si="1"/>
        <v/>
      </c>
      <c r="P36" s="4" t="str">
        <f t="shared" si="2"/>
        <v/>
      </c>
      <c r="Q36" s="4" t="str">
        <f t="shared" si="18"/>
        <v/>
      </c>
      <c r="R36" s="4" t="str">
        <f t="shared" si="3"/>
        <v/>
      </c>
      <c r="S36" s="4" t="str">
        <f t="shared" si="4"/>
        <v/>
      </c>
      <c r="T36" s="4">
        <f t="shared" si="5"/>
        <v>0</v>
      </c>
      <c r="U36" s="10" t="b">
        <f t="shared" si="6"/>
        <v>0</v>
      </c>
      <c r="V36" s="10" t="b">
        <f t="shared" si="7"/>
        <v>0</v>
      </c>
      <c r="W36" s="10" t="b">
        <f t="shared" si="8"/>
        <v>0</v>
      </c>
      <c r="X36" s="10" t="b">
        <f t="shared" si="9"/>
        <v>0</v>
      </c>
      <c r="Y36" s="10" t="b">
        <f t="shared" si="10"/>
        <v>0</v>
      </c>
      <c r="Z36" s="10" t="b">
        <f t="shared" si="19"/>
        <v>0</v>
      </c>
      <c r="AA36" s="10" t="b">
        <f t="shared" si="20"/>
        <v>0</v>
      </c>
      <c r="AB36" s="10" t="b">
        <f t="shared" si="21"/>
        <v>0</v>
      </c>
      <c r="AC36" s="10" t="b">
        <f t="shared" si="22"/>
        <v>0</v>
      </c>
      <c r="AD36" s="10" t="b">
        <f t="shared" si="23"/>
        <v>0</v>
      </c>
      <c r="AE36" s="68" t="str">
        <f t="shared" si="11"/>
        <v/>
      </c>
      <c r="AF36" s="102" t="str">
        <f t="shared" si="12"/>
        <v/>
      </c>
      <c r="AG36" s="60" t="str">
        <f t="shared" si="24"/>
        <v/>
      </c>
      <c r="AH36" s="14" t="str">
        <f t="shared" si="25"/>
        <v/>
      </c>
      <c r="AI36" s="9"/>
      <c r="AJ36" s="84" t="str">
        <f t="shared" si="13"/>
        <v/>
      </c>
      <c r="AK36" s="55"/>
      <c r="AL36" s="85" t="str">
        <f t="shared" si="14"/>
        <v/>
      </c>
      <c r="AM36" s="86">
        <f t="shared" si="15"/>
        <v>0</v>
      </c>
      <c r="AN36" s="35"/>
      <c r="AO36" s="85" t="str">
        <f t="shared" si="16"/>
        <v/>
      </c>
      <c r="AP36" s="87">
        <f t="shared" si="17"/>
        <v>0</v>
      </c>
    </row>
    <row r="37" spans="2:42" ht="15" customHeight="1" x14ac:dyDescent="0.25">
      <c r="B37">
        <v>20</v>
      </c>
      <c r="C37" s="20"/>
      <c r="D37" s="9"/>
      <c r="E37" s="9"/>
      <c r="F37" s="9"/>
      <c r="G37" s="30"/>
      <c r="H37" s="11"/>
      <c r="I37" s="12"/>
      <c r="J37" s="12"/>
      <c r="K37" s="12"/>
      <c r="L37" s="12"/>
      <c r="M37" s="13"/>
      <c r="N37" s="4" t="str">
        <f t="shared" si="0"/>
        <v/>
      </c>
      <c r="O37" s="4" t="str">
        <f t="shared" si="1"/>
        <v/>
      </c>
      <c r="P37" s="4" t="str">
        <f t="shared" si="2"/>
        <v/>
      </c>
      <c r="Q37" s="4" t="str">
        <f t="shared" si="18"/>
        <v/>
      </c>
      <c r="R37" s="4" t="str">
        <f t="shared" si="3"/>
        <v/>
      </c>
      <c r="S37" s="4" t="str">
        <f t="shared" si="4"/>
        <v/>
      </c>
      <c r="T37" s="4">
        <f t="shared" si="5"/>
        <v>0</v>
      </c>
      <c r="U37" s="10" t="b">
        <f t="shared" si="6"/>
        <v>0</v>
      </c>
      <c r="V37" s="10" t="b">
        <f t="shared" si="7"/>
        <v>0</v>
      </c>
      <c r="W37" s="10" t="b">
        <f t="shared" si="8"/>
        <v>0</v>
      </c>
      <c r="X37" s="10" t="b">
        <f t="shared" si="9"/>
        <v>0</v>
      </c>
      <c r="Y37" s="10" t="b">
        <f t="shared" si="10"/>
        <v>0</v>
      </c>
      <c r="Z37" s="10" t="b">
        <f t="shared" si="19"/>
        <v>0</v>
      </c>
      <c r="AA37" s="10" t="b">
        <f t="shared" si="20"/>
        <v>0</v>
      </c>
      <c r="AB37" s="10" t="b">
        <f t="shared" si="21"/>
        <v>0</v>
      </c>
      <c r="AC37" s="10" t="b">
        <f t="shared" si="22"/>
        <v>0</v>
      </c>
      <c r="AD37" s="10" t="b">
        <f t="shared" si="23"/>
        <v>0</v>
      </c>
      <c r="AE37" s="68" t="str">
        <f t="shared" si="11"/>
        <v/>
      </c>
      <c r="AF37" s="102" t="str">
        <f t="shared" si="12"/>
        <v/>
      </c>
      <c r="AG37" s="60" t="str">
        <f t="shared" si="24"/>
        <v/>
      </c>
      <c r="AH37" s="14" t="str">
        <f t="shared" si="25"/>
        <v/>
      </c>
      <c r="AI37" s="9"/>
      <c r="AJ37" s="84" t="str">
        <f t="shared" si="13"/>
        <v/>
      </c>
      <c r="AK37" s="55"/>
      <c r="AL37" s="85" t="str">
        <f t="shared" si="14"/>
        <v/>
      </c>
      <c r="AM37" s="86">
        <f t="shared" si="15"/>
        <v>0</v>
      </c>
      <c r="AN37" s="35"/>
      <c r="AO37" s="85" t="str">
        <f t="shared" si="16"/>
        <v/>
      </c>
      <c r="AP37" s="87">
        <f t="shared" si="17"/>
        <v>0</v>
      </c>
    </row>
    <row r="38" spans="2:42" ht="15" customHeight="1" x14ac:dyDescent="0.25">
      <c r="B38">
        <v>21</v>
      </c>
      <c r="C38" s="20"/>
      <c r="D38" s="9"/>
      <c r="E38" s="9"/>
      <c r="F38" s="9"/>
      <c r="G38" s="30"/>
      <c r="H38" s="11"/>
      <c r="I38" s="12"/>
      <c r="J38" s="12"/>
      <c r="K38" s="12"/>
      <c r="L38" s="12"/>
      <c r="M38" s="13"/>
      <c r="N38" s="4" t="str">
        <f t="shared" si="0"/>
        <v/>
      </c>
      <c r="O38" s="4" t="str">
        <f t="shared" si="1"/>
        <v/>
      </c>
      <c r="P38" s="4" t="str">
        <f t="shared" si="2"/>
        <v/>
      </c>
      <c r="Q38" s="4" t="str">
        <f t="shared" si="18"/>
        <v/>
      </c>
      <c r="R38" s="4" t="str">
        <f t="shared" si="3"/>
        <v/>
      </c>
      <c r="S38" s="4" t="str">
        <f t="shared" si="4"/>
        <v/>
      </c>
      <c r="T38" s="4">
        <f t="shared" si="5"/>
        <v>0</v>
      </c>
      <c r="U38" s="10" t="b">
        <f t="shared" si="6"/>
        <v>0</v>
      </c>
      <c r="V38" s="10" t="b">
        <f t="shared" si="7"/>
        <v>0</v>
      </c>
      <c r="W38" s="10" t="b">
        <f t="shared" si="8"/>
        <v>0</v>
      </c>
      <c r="X38" s="10" t="b">
        <f t="shared" si="9"/>
        <v>0</v>
      </c>
      <c r="Y38" s="10" t="b">
        <f t="shared" si="10"/>
        <v>0</v>
      </c>
      <c r="Z38" s="10" t="b">
        <f t="shared" si="19"/>
        <v>0</v>
      </c>
      <c r="AA38" s="10" t="b">
        <f t="shared" si="20"/>
        <v>0</v>
      </c>
      <c r="AB38" s="10" t="b">
        <f t="shared" si="21"/>
        <v>0</v>
      </c>
      <c r="AC38" s="10" t="b">
        <f t="shared" si="22"/>
        <v>0</v>
      </c>
      <c r="AD38" s="10" t="b">
        <f t="shared" si="23"/>
        <v>0</v>
      </c>
      <c r="AE38" s="68" t="str">
        <f t="shared" si="11"/>
        <v/>
      </c>
      <c r="AF38" s="102" t="str">
        <f t="shared" si="12"/>
        <v/>
      </c>
      <c r="AG38" s="60" t="str">
        <f t="shared" si="24"/>
        <v/>
      </c>
      <c r="AH38" s="14" t="str">
        <f t="shared" si="25"/>
        <v/>
      </c>
      <c r="AI38" s="9"/>
      <c r="AJ38" s="84" t="str">
        <f t="shared" si="13"/>
        <v/>
      </c>
      <c r="AK38" s="55"/>
      <c r="AL38" s="85" t="str">
        <f t="shared" si="14"/>
        <v/>
      </c>
      <c r="AM38" s="86">
        <f t="shared" si="15"/>
        <v>0</v>
      </c>
      <c r="AN38" s="35"/>
      <c r="AO38" s="85" t="str">
        <f t="shared" si="16"/>
        <v/>
      </c>
      <c r="AP38" s="87">
        <f t="shared" si="17"/>
        <v>0</v>
      </c>
    </row>
    <row r="39" spans="2:42" ht="15" customHeight="1" x14ac:dyDescent="0.25">
      <c r="B39">
        <v>22</v>
      </c>
      <c r="C39" s="20"/>
      <c r="D39" s="9"/>
      <c r="E39" s="9"/>
      <c r="F39" s="9"/>
      <c r="G39" s="30"/>
      <c r="H39" s="11"/>
      <c r="I39" s="12"/>
      <c r="J39" s="12"/>
      <c r="K39" s="12"/>
      <c r="L39" s="12"/>
      <c r="M39" s="13"/>
      <c r="N39" s="4" t="str">
        <f t="shared" si="0"/>
        <v/>
      </c>
      <c r="O39" s="4" t="str">
        <f t="shared" si="1"/>
        <v/>
      </c>
      <c r="P39" s="4" t="str">
        <f t="shared" si="2"/>
        <v/>
      </c>
      <c r="Q39" s="4" t="str">
        <f t="shared" si="18"/>
        <v/>
      </c>
      <c r="R39" s="4" t="str">
        <f t="shared" si="3"/>
        <v/>
      </c>
      <c r="S39" s="4" t="str">
        <f t="shared" si="4"/>
        <v/>
      </c>
      <c r="T39" s="4">
        <f t="shared" si="5"/>
        <v>0</v>
      </c>
      <c r="U39" s="10" t="b">
        <f t="shared" si="6"/>
        <v>0</v>
      </c>
      <c r="V39" s="10" t="b">
        <f t="shared" si="7"/>
        <v>0</v>
      </c>
      <c r="W39" s="10" t="b">
        <f t="shared" si="8"/>
        <v>0</v>
      </c>
      <c r="X39" s="10" t="b">
        <f t="shared" si="9"/>
        <v>0</v>
      </c>
      <c r="Y39" s="10" t="b">
        <f t="shared" si="10"/>
        <v>0</v>
      </c>
      <c r="Z39" s="10" t="b">
        <f t="shared" si="19"/>
        <v>0</v>
      </c>
      <c r="AA39" s="10" t="b">
        <f t="shared" si="20"/>
        <v>0</v>
      </c>
      <c r="AB39" s="10" t="b">
        <f t="shared" si="21"/>
        <v>0</v>
      </c>
      <c r="AC39" s="10" t="b">
        <f t="shared" si="22"/>
        <v>0</v>
      </c>
      <c r="AD39" s="10" t="b">
        <f t="shared" si="23"/>
        <v>0</v>
      </c>
      <c r="AE39" s="68" t="str">
        <f t="shared" si="11"/>
        <v/>
      </c>
      <c r="AF39" s="102" t="str">
        <f t="shared" si="12"/>
        <v/>
      </c>
      <c r="AG39" s="60" t="str">
        <f t="shared" si="24"/>
        <v/>
      </c>
      <c r="AH39" s="14" t="str">
        <f t="shared" si="25"/>
        <v/>
      </c>
      <c r="AI39" s="9"/>
      <c r="AJ39" s="84" t="str">
        <f t="shared" si="13"/>
        <v/>
      </c>
      <c r="AK39" s="55"/>
      <c r="AL39" s="85" t="str">
        <f t="shared" si="14"/>
        <v/>
      </c>
      <c r="AM39" s="86">
        <f t="shared" si="15"/>
        <v>0</v>
      </c>
      <c r="AN39" s="35"/>
      <c r="AO39" s="85" t="str">
        <f t="shared" si="16"/>
        <v/>
      </c>
      <c r="AP39" s="87">
        <f t="shared" si="17"/>
        <v>0</v>
      </c>
    </row>
    <row r="40" spans="2:42" ht="15" customHeight="1" x14ac:dyDescent="0.25">
      <c r="B40">
        <v>23</v>
      </c>
      <c r="C40" s="20"/>
      <c r="D40" s="9"/>
      <c r="E40" s="9"/>
      <c r="F40" s="9"/>
      <c r="G40" s="30"/>
      <c r="H40" s="11"/>
      <c r="I40" s="12"/>
      <c r="J40" s="12"/>
      <c r="K40" s="12"/>
      <c r="L40" s="12"/>
      <c r="M40" s="13"/>
      <c r="N40" s="4" t="str">
        <f t="shared" si="0"/>
        <v/>
      </c>
      <c r="O40" s="4" t="str">
        <f t="shared" si="1"/>
        <v/>
      </c>
      <c r="P40" s="4" t="str">
        <f t="shared" si="2"/>
        <v/>
      </c>
      <c r="Q40" s="4" t="str">
        <f t="shared" si="18"/>
        <v/>
      </c>
      <c r="R40" s="4" t="str">
        <f t="shared" si="3"/>
        <v/>
      </c>
      <c r="S40" s="4" t="str">
        <f t="shared" si="4"/>
        <v/>
      </c>
      <c r="T40" s="4">
        <f t="shared" si="5"/>
        <v>0</v>
      </c>
      <c r="U40" s="10" t="b">
        <f t="shared" si="6"/>
        <v>0</v>
      </c>
      <c r="V40" s="10" t="b">
        <f t="shared" si="7"/>
        <v>0</v>
      </c>
      <c r="W40" s="10" t="b">
        <f t="shared" si="8"/>
        <v>0</v>
      </c>
      <c r="X40" s="10" t="b">
        <f t="shared" si="9"/>
        <v>0</v>
      </c>
      <c r="Y40" s="10" t="b">
        <f t="shared" si="10"/>
        <v>0</v>
      </c>
      <c r="Z40" s="10" t="b">
        <f t="shared" si="19"/>
        <v>0</v>
      </c>
      <c r="AA40" s="10" t="b">
        <f t="shared" si="20"/>
        <v>0</v>
      </c>
      <c r="AB40" s="10" t="b">
        <f t="shared" si="21"/>
        <v>0</v>
      </c>
      <c r="AC40" s="10" t="b">
        <f t="shared" si="22"/>
        <v>0</v>
      </c>
      <c r="AD40" s="10" t="b">
        <f t="shared" si="23"/>
        <v>0</v>
      </c>
      <c r="AE40" s="68" t="str">
        <f t="shared" si="11"/>
        <v/>
      </c>
      <c r="AF40" s="102" t="str">
        <f t="shared" si="12"/>
        <v/>
      </c>
      <c r="AG40" s="60" t="str">
        <f t="shared" si="24"/>
        <v/>
      </c>
      <c r="AH40" s="14" t="str">
        <f t="shared" si="25"/>
        <v/>
      </c>
      <c r="AI40" s="9"/>
      <c r="AJ40" s="84" t="str">
        <f t="shared" si="13"/>
        <v/>
      </c>
      <c r="AK40" s="55"/>
      <c r="AL40" s="85" t="str">
        <f t="shared" si="14"/>
        <v/>
      </c>
      <c r="AM40" s="86">
        <f t="shared" si="15"/>
        <v>0</v>
      </c>
      <c r="AN40" s="35"/>
      <c r="AO40" s="85" t="str">
        <f t="shared" si="16"/>
        <v/>
      </c>
      <c r="AP40" s="87">
        <f t="shared" si="17"/>
        <v>0</v>
      </c>
    </row>
    <row r="41" spans="2:42" ht="15" customHeight="1" x14ac:dyDescent="0.25">
      <c r="B41">
        <v>24</v>
      </c>
      <c r="C41" s="20"/>
      <c r="D41" s="9"/>
      <c r="E41" s="9"/>
      <c r="F41" s="9"/>
      <c r="G41" s="30"/>
      <c r="H41" s="11"/>
      <c r="I41" s="12"/>
      <c r="J41" s="12"/>
      <c r="K41" s="12"/>
      <c r="L41" s="12"/>
      <c r="M41" s="13"/>
      <c r="N41" s="4" t="str">
        <f t="shared" si="0"/>
        <v/>
      </c>
      <c r="O41" s="4" t="str">
        <f t="shared" si="1"/>
        <v/>
      </c>
      <c r="P41" s="4" t="str">
        <f t="shared" si="2"/>
        <v/>
      </c>
      <c r="Q41" s="4" t="str">
        <f t="shared" si="18"/>
        <v/>
      </c>
      <c r="R41" s="4" t="str">
        <f t="shared" si="3"/>
        <v/>
      </c>
      <c r="S41" s="4" t="str">
        <f t="shared" si="4"/>
        <v/>
      </c>
      <c r="T41" s="4">
        <f t="shared" si="5"/>
        <v>0</v>
      </c>
      <c r="U41" s="10" t="b">
        <f t="shared" si="6"/>
        <v>0</v>
      </c>
      <c r="V41" s="10" t="b">
        <f t="shared" si="7"/>
        <v>0</v>
      </c>
      <c r="W41" s="10" t="b">
        <f t="shared" si="8"/>
        <v>0</v>
      </c>
      <c r="X41" s="10" t="b">
        <f t="shared" si="9"/>
        <v>0</v>
      </c>
      <c r="Y41" s="10" t="b">
        <f t="shared" si="10"/>
        <v>0</v>
      </c>
      <c r="Z41" s="10" t="b">
        <f t="shared" si="19"/>
        <v>0</v>
      </c>
      <c r="AA41" s="10" t="b">
        <f t="shared" si="20"/>
        <v>0</v>
      </c>
      <c r="AB41" s="10" t="b">
        <f t="shared" si="21"/>
        <v>0</v>
      </c>
      <c r="AC41" s="10" t="b">
        <f t="shared" si="22"/>
        <v>0</v>
      </c>
      <c r="AD41" s="10" t="b">
        <f t="shared" si="23"/>
        <v>0</v>
      </c>
      <c r="AE41" s="68" t="str">
        <f t="shared" si="11"/>
        <v/>
      </c>
      <c r="AF41" s="102" t="str">
        <f t="shared" si="12"/>
        <v/>
      </c>
      <c r="AG41" s="60" t="str">
        <f t="shared" si="24"/>
        <v/>
      </c>
      <c r="AH41" s="14" t="str">
        <f t="shared" si="25"/>
        <v/>
      </c>
      <c r="AI41" s="9"/>
      <c r="AJ41" s="84" t="str">
        <f t="shared" si="13"/>
        <v/>
      </c>
      <c r="AK41" s="55"/>
      <c r="AL41" s="85" t="str">
        <f t="shared" si="14"/>
        <v/>
      </c>
      <c r="AM41" s="86">
        <f t="shared" si="15"/>
        <v>0</v>
      </c>
      <c r="AN41" s="35"/>
      <c r="AO41" s="85" t="str">
        <f t="shared" si="16"/>
        <v/>
      </c>
      <c r="AP41" s="87">
        <f t="shared" si="17"/>
        <v>0</v>
      </c>
    </row>
    <row r="42" spans="2:42" ht="15" customHeight="1" x14ac:dyDescent="0.25">
      <c r="B42">
        <v>25</v>
      </c>
      <c r="C42" s="20"/>
      <c r="D42" s="9"/>
      <c r="E42" s="9"/>
      <c r="F42" s="9"/>
      <c r="G42" s="30"/>
      <c r="H42" s="11"/>
      <c r="I42" s="12"/>
      <c r="J42" s="12"/>
      <c r="K42" s="12"/>
      <c r="L42" s="12"/>
      <c r="M42" s="13"/>
      <c r="N42" s="4" t="str">
        <f t="shared" si="0"/>
        <v/>
      </c>
      <c r="O42" s="4" t="str">
        <f t="shared" si="1"/>
        <v/>
      </c>
      <c r="P42" s="4" t="str">
        <f t="shared" si="2"/>
        <v/>
      </c>
      <c r="Q42" s="4" t="str">
        <f t="shared" si="18"/>
        <v/>
      </c>
      <c r="R42" s="4" t="str">
        <f t="shared" si="3"/>
        <v/>
      </c>
      <c r="S42" s="4" t="str">
        <f t="shared" si="4"/>
        <v/>
      </c>
      <c r="T42" s="4">
        <f t="shared" si="5"/>
        <v>0</v>
      </c>
      <c r="U42" s="10" t="b">
        <f t="shared" si="6"/>
        <v>0</v>
      </c>
      <c r="V42" s="10" t="b">
        <f t="shared" si="7"/>
        <v>0</v>
      </c>
      <c r="W42" s="10" t="b">
        <f t="shared" si="8"/>
        <v>0</v>
      </c>
      <c r="X42" s="10" t="b">
        <f t="shared" si="9"/>
        <v>0</v>
      </c>
      <c r="Y42" s="10" t="b">
        <f t="shared" si="10"/>
        <v>0</v>
      </c>
      <c r="Z42" s="10" t="b">
        <f t="shared" si="19"/>
        <v>0</v>
      </c>
      <c r="AA42" s="10" t="b">
        <f t="shared" si="20"/>
        <v>0</v>
      </c>
      <c r="AB42" s="10" t="b">
        <f t="shared" si="21"/>
        <v>0</v>
      </c>
      <c r="AC42" s="10" t="b">
        <f t="shared" si="22"/>
        <v>0</v>
      </c>
      <c r="AD42" s="10" t="b">
        <f t="shared" si="23"/>
        <v>0</v>
      </c>
      <c r="AE42" s="68" t="str">
        <f t="shared" si="11"/>
        <v/>
      </c>
      <c r="AF42" s="102" t="str">
        <f t="shared" si="12"/>
        <v/>
      </c>
      <c r="AG42" s="60" t="str">
        <f t="shared" si="24"/>
        <v/>
      </c>
      <c r="AH42" s="14" t="str">
        <f t="shared" si="25"/>
        <v/>
      </c>
      <c r="AI42" s="9"/>
      <c r="AJ42" s="84" t="str">
        <f t="shared" si="13"/>
        <v/>
      </c>
      <c r="AK42" s="55"/>
      <c r="AL42" s="85" t="str">
        <f t="shared" si="14"/>
        <v/>
      </c>
      <c r="AM42" s="86">
        <f t="shared" si="15"/>
        <v>0</v>
      </c>
      <c r="AN42" s="35"/>
      <c r="AO42" s="85" t="str">
        <f t="shared" si="16"/>
        <v/>
      </c>
      <c r="AP42" s="87">
        <f t="shared" si="17"/>
        <v>0</v>
      </c>
    </row>
    <row r="43" spans="2:42" ht="15" customHeight="1" x14ac:dyDescent="0.25">
      <c r="B43">
        <v>26</v>
      </c>
      <c r="C43" s="20"/>
      <c r="D43" s="9"/>
      <c r="E43" s="9"/>
      <c r="F43" s="9"/>
      <c r="G43" s="30"/>
      <c r="H43" s="11"/>
      <c r="I43" s="12"/>
      <c r="J43" s="12"/>
      <c r="K43" s="12"/>
      <c r="L43" s="12"/>
      <c r="M43" s="13"/>
      <c r="N43" s="4" t="str">
        <f t="shared" si="0"/>
        <v/>
      </c>
      <c r="O43" s="4" t="str">
        <f t="shared" si="1"/>
        <v/>
      </c>
      <c r="P43" s="4" t="str">
        <f t="shared" si="2"/>
        <v/>
      </c>
      <c r="Q43" s="4" t="str">
        <f t="shared" si="18"/>
        <v/>
      </c>
      <c r="R43" s="4" t="str">
        <f t="shared" si="3"/>
        <v/>
      </c>
      <c r="S43" s="4" t="str">
        <f t="shared" si="4"/>
        <v/>
      </c>
      <c r="T43" s="4">
        <f t="shared" si="5"/>
        <v>0</v>
      </c>
      <c r="U43" s="10" t="b">
        <f t="shared" si="6"/>
        <v>0</v>
      </c>
      <c r="V43" s="10" t="b">
        <f t="shared" si="7"/>
        <v>0</v>
      </c>
      <c r="W43" s="10" t="b">
        <f t="shared" si="8"/>
        <v>0</v>
      </c>
      <c r="X43" s="10" t="b">
        <f t="shared" si="9"/>
        <v>0</v>
      </c>
      <c r="Y43" s="10" t="b">
        <f t="shared" si="10"/>
        <v>0</v>
      </c>
      <c r="Z43" s="10" t="b">
        <f t="shared" si="19"/>
        <v>0</v>
      </c>
      <c r="AA43" s="10" t="b">
        <f t="shared" si="20"/>
        <v>0</v>
      </c>
      <c r="AB43" s="10" t="b">
        <f t="shared" si="21"/>
        <v>0</v>
      </c>
      <c r="AC43" s="10" t="b">
        <f t="shared" si="22"/>
        <v>0</v>
      </c>
      <c r="AD43" s="10" t="b">
        <f t="shared" si="23"/>
        <v>0</v>
      </c>
      <c r="AE43" s="68" t="str">
        <f t="shared" si="11"/>
        <v/>
      </c>
      <c r="AF43" s="102" t="str">
        <f t="shared" si="12"/>
        <v/>
      </c>
      <c r="AG43" s="60" t="str">
        <f t="shared" si="24"/>
        <v/>
      </c>
      <c r="AH43" s="14" t="str">
        <f t="shared" si="25"/>
        <v/>
      </c>
      <c r="AI43" s="9"/>
      <c r="AJ43" s="84" t="str">
        <f t="shared" si="13"/>
        <v/>
      </c>
      <c r="AK43" s="55"/>
      <c r="AL43" s="85" t="str">
        <f t="shared" si="14"/>
        <v/>
      </c>
      <c r="AM43" s="86">
        <f t="shared" si="15"/>
        <v>0</v>
      </c>
      <c r="AN43" s="35"/>
      <c r="AO43" s="85" t="str">
        <f t="shared" si="16"/>
        <v/>
      </c>
      <c r="AP43" s="87">
        <f t="shared" si="17"/>
        <v>0</v>
      </c>
    </row>
    <row r="44" spans="2:42" ht="15" customHeight="1" x14ac:dyDescent="0.25">
      <c r="B44">
        <v>27</v>
      </c>
      <c r="C44" s="20"/>
      <c r="D44" s="9"/>
      <c r="E44" s="9"/>
      <c r="F44" s="9"/>
      <c r="G44" s="30"/>
      <c r="H44" s="11"/>
      <c r="I44" s="12"/>
      <c r="J44" s="12"/>
      <c r="K44" s="12"/>
      <c r="L44" s="12"/>
      <c r="M44" s="13"/>
      <c r="N44" s="4" t="str">
        <f t="shared" si="0"/>
        <v/>
      </c>
      <c r="O44" s="4" t="str">
        <f t="shared" si="1"/>
        <v/>
      </c>
      <c r="P44" s="4" t="str">
        <f t="shared" si="2"/>
        <v/>
      </c>
      <c r="Q44" s="4" t="str">
        <f t="shared" si="18"/>
        <v/>
      </c>
      <c r="R44" s="4" t="str">
        <f t="shared" si="3"/>
        <v/>
      </c>
      <c r="S44" s="4" t="str">
        <f t="shared" si="4"/>
        <v/>
      </c>
      <c r="T44" s="4">
        <f t="shared" si="5"/>
        <v>0</v>
      </c>
      <c r="U44" s="10" t="b">
        <f t="shared" si="6"/>
        <v>0</v>
      </c>
      <c r="V44" s="10" t="b">
        <f t="shared" si="7"/>
        <v>0</v>
      </c>
      <c r="W44" s="10" t="b">
        <f t="shared" si="8"/>
        <v>0</v>
      </c>
      <c r="X44" s="10" t="b">
        <f t="shared" si="9"/>
        <v>0</v>
      </c>
      <c r="Y44" s="10" t="b">
        <f t="shared" si="10"/>
        <v>0</v>
      </c>
      <c r="Z44" s="10" t="b">
        <f t="shared" si="19"/>
        <v>0</v>
      </c>
      <c r="AA44" s="10" t="b">
        <f t="shared" si="20"/>
        <v>0</v>
      </c>
      <c r="AB44" s="10" t="b">
        <f t="shared" si="21"/>
        <v>0</v>
      </c>
      <c r="AC44" s="10" t="b">
        <f t="shared" si="22"/>
        <v>0</v>
      </c>
      <c r="AD44" s="10" t="b">
        <f t="shared" si="23"/>
        <v>0</v>
      </c>
      <c r="AE44" s="68" t="str">
        <f t="shared" si="11"/>
        <v/>
      </c>
      <c r="AF44" s="102" t="str">
        <f t="shared" si="12"/>
        <v/>
      </c>
      <c r="AG44" s="60" t="str">
        <f t="shared" si="24"/>
        <v/>
      </c>
      <c r="AH44" s="14" t="str">
        <f t="shared" si="25"/>
        <v/>
      </c>
      <c r="AI44" s="9"/>
      <c r="AJ44" s="84" t="str">
        <f t="shared" si="13"/>
        <v/>
      </c>
      <c r="AK44" s="55"/>
      <c r="AL44" s="85" t="str">
        <f t="shared" si="14"/>
        <v/>
      </c>
      <c r="AM44" s="86">
        <f t="shared" si="15"/>
        <v>0</v>
      </c>
      <c r="AN44" s="35"/>
      <c r="AO44" s="85" t="str">
        <f t="shared" si="16"/>
        <v/>
      </c>
      <c r="AP44" s="87">
        <f t="shared" si="17"/>
        <v>0</v>
      </c>
    </row>
    <row r="45" spans="2:42" ht="15" customHeight="1" x14ac:dyDescent="0.25">
      <c r="B45">
        <v>28</v>
      </c>
      <c r="C45" s="20"/>
      <c r="D45" s="9"/>
      <c r="E45" s="9"/>
      <c r="F45" s="9"/>
      <c r="G45" s="30"/>
      <c r="H45" s="11"/>
      <c r="I45" s="12"/>
      <c r="J45" s="12"/>
      <c r="K45" s="12"/>
      <c r="L45" s="12"/>
      <c r="M45" s="13"/>
      <c r="N45" s="4" t="str">
        <f t="shared" si="0"/>
        <v/>
      </c>
      <c r="O45" s="4" t="str">
        <f t="shared" si="1"/>
        <v/>
      </c>
      <c r="P45" s="4" t="str">
        <f t="shared" si="2"/>
        <v/>
      </c>
      <c r="Q45" s="4" t="str">
        <f t="shared" si="18"/>
        <v/>
      </c>
      <c r="R45" s="4" t="str">
        <f t="shared" si="3"/>
        <v/>
      </c>
      <c r="S45" s="4" t="str">
        <f t="shared" si="4"/>
        <v/>
      </c>
      <c r="T45" s="4">
        <f t="shared" si="5"/>
        <v>0</v>
      </c>
      <c r="U45" s="10" t="b">
        <f t="shared" si="6"/>
        <v>0</v>
      </c>
      <c r="V45" s="10" t="b">
        <f t="shared" si="7"/>
        <v>0</v>
      </c>
      <c r="W45" s="10" t="b">
        <f t="shared" si="8"/>
        <v>0</v>
      </c>
      <c r="X45" s="10" t="b">
        <f t="shared" si="9"/>
        <v>0</v>
      </c>
      <c r="Y45" s="10" t="b">
        <f t="shared" si="10"/>
        <v>0</v>
      </c>
      <c r="Z45" s="10" t="b">
        <f t="shared" si="19"/>
        <v>0</v>
      </c>
      <c r="AA45" s="10" t="b">
        <f t="shared" si="20"/>
        <v>0</v>
      </c>
      <c r="AB45" s="10" t="b">
        <f t="shared" si="21"/>
        <v>0</v>
      </c>
      <c r="AC45" s="10" t="b">
        <f t="shared" si="22"/>
        <v>0</v>
      </c>
      <c r="AD45" s="10" t="b">
        <f t="shared" si="23"/>
        <v>0</v>
      </c>
      <c r="AE45" s="68" t="str">
        <f t="shared" si="11"/>
        <v/>
      </c>
      <c r="AF45" s="102" t="str">
        <f t="shared" si="12"/>
        <v/>
      </c>
      <c r="AG45" s="60" t="str">
        <f t="shared" si="24"/>
        <v/>
      </c>
      <c r="AH45" s="14" t="str">
        <f t="shared" si="25"/>
        <v/>
      </c>
      <c r="AI45" s="9"/>
      <c r="AJ45" s="84" t="str">
        <f t="shared" si="13"/>
        <v/>
      </c>
      <c r="AK45" s="55"/>
      <c r="AL45" s="85" t="str">
        <f t="shared" si="14"/>
        <v/>
      </c>
      <c r="AM45" s="86">
        <f t="shared" si="15"/>
        <v>0</v>
      </c>
      <c r="AN45" s="35"/>
      <c r="AO45" s="85" t="str">
        <f t="shared" si="16"/>
        <v/>
      </c>
      <c r="AP45" s="87">
        <f t="shared" si="17"/>
        <v>0</v>
      </c>
    </row>
    <row r="46" spans="2:42" ht="15" customHeight="1" x14ac:dyDescent="0.25">
      <c r="B46">
        <v>29</v>
      </c>
      <c r="C46" s="20"/>
      <c r="D46" s="9"/>
      <c r="E46" s="9"/>
      <c r="F46" s="9"/>
      <c r="G46" s="30"/>
      <c r="H46" s="11"/>
      <c r="I46" s="12"/>
      <c r="J46" s="12"/>
      <c r="K46" s="12"/>
      <c r="L46" s="12"/>
      <c r="M46" s="13"/>
      <c r="N46" s="4" t="str">
        <f t="shared" si="0"/>
        <v/>
      </c>
      <c r="O46" s="4" t="str">
        <f t="shared" si="1"/>
        <v/>
      </c>
      <c r="P46" s="4" t="str">
        <f t="shared" si="2"/>
        <v/>
      </c>
      <c r="Q46" s="4" t="str">
        <f t="shared" si="18"/>
        <v/>
      </c>
      <c r="R46" s="4" t="str">
        <f t="shared" si="3"/>
        <v/>
      </c>
      <c r="S46" s="4" t="str">
        <f t="shared" si="4"/>
        <v/>
      </c>
      <c r="T46" s="4">
        <f t="shared" si="5"/>
        <v>0</v>
      </c>
      <c r="U46" s="10" t="b">
        <f t="shared" si="6"/>
        <v>0</v>
      </c>
      <c r="V46" s="10" t="b">
        <f t="shared" si="7"/>
        <v>0</v>
      </c>
      <c r="W46" s="10" t="b">
        <f t="shared" si="8"/>
        <v>0</v>
      </c>
      <c r="X46" s="10" t="b">
        <f t="shared" si="9"/>
        <v>0</v>
      </c>
      <c r="Y46" s="10" t="b">
        <f t="shared" si="10"/>
        <v>0</v>
      </c>
      <c r="Z46" s="10" t="b">
        <f t="shared" si="19"/>
        <v>0</v>
      </c>
      <c r="AA46" s="10" t="b">
        <f t="shared" si="20"/>
        <v>0</v>
      </c>
      <c r="AB46" s="10" t="b">
        <f t="shared" si="21"/>
        <v>0</v>
      </c>
      <c r="AC46" s="10" t="b">
        <f t="shared" si="22"/>
        <v>0</v>
      </c>
      <c r="AD46" s="10" t="b">
        <f t="shared" si="23"/>
        <v>0</v>
      </c>
      <c r="AE46" s="68" t="str">
        <f t="shared" si="11"/>
        <v/>
      </c>
      <c r="AF46" s="102" t="str">
        <f t="shared" si="12"/>
        <v/>
      </c>
      <c r="AG46" s="60" t="str">
        <f t="shared" si="24"/>
        <v/>
      </c>
      <c r="AH46" s="14" t="str">
        <f t="shared" si="25"/>
        <v/>
      </c>
      <c r="AI46" s="9"/>
      <c r="AJ46" s="84" t="str">
        <f t="shared" si="13"/>
        <v/>
      </c>
      <c r="AK46" s="55"/>
      <c r="AL46" s="85" t="str">
        <f t="shared" si="14"/>
        <v/>
      </c>
      <c r="AM46" s="86">
        <f t="shared" si="15"/>
        <v>0</v>
      </c>
      <c r="AN46" s="35"/>
      <c r="AO46" s="85" t="str">
        <f t="shared" si="16"/>
        <v/>
      </c>
      <c r="AP46" s="87">
        <f t="shared" si="17"/>
        <v>0</v>
      </c>
    </row>
    <row r="47" spans="2:42" ht="15" customHeight="1" x14ac:dyDescent="0.25">
      <c r="B47">
        <v>30</v>
      </c>
      <c r="C47" s="20"/>
      <c r="D47" s="9"/>
      <c r="E47" s="9"/>
      <c r="F47" s="9"/>
      <c r="G47" s="30"/>
      <c r="H47" s="11"/>
      <c r="I47" s="12"/>
      <c r="J47" s="12"/>
      <c r="K47" s="12"/>
      <c r="L47" s="12"/>
      <c r="M47" s="13"/>
      <c r="N47" s="4" t="str">
        <f t="shared" si="0"/>
        <v/>
      </c>
      <c r="O47" s="4" t="str">
        <f t="shared" si="1"/>
        <v/>
      </c>
      <c r="P47" s="4" t="str">
        <f t="shared" si="2"/>
        <v/>
      </c>
      <c r="Q47" s="4" t="str">
        <f t="shared" si="18"/>
        <v/>
      </c>
      <c r="R47" s="4" t="str">
        <f t="shared" si="3"/>
        <v/>
      </c>
      <c r="S47" s="4" t="str">
        <f t="shared" si="4"/>
        <v/>
      </c>
      <c r="T47" s="4">
        <f t="shared" si="5"/>
        <v>0</v>
      </c>
      <c r="U47" s="10" t="b">
        <f t="shared" si="6"/>
        <v>0</v>
      </c>
      <c r="V47" s="10" t="b">
        <f t="shared" si="7"/>
        <v>0</v>
      </c>
      <c r="W47" s="10" t="b">
        <f t="shared" si="8"/>
        <v>0</v>
      </c>
      <c r="X47" s="10" t="b">
        <f t="shared" si="9"/>
        <v>0</v>
      </c>
      <c r="Y47" s="10" t="b">
        <f t="shared" si="10"/>
        <v>0</v>
      </c>
      <c r="Z47" s="10" t="b">
        <f t="shared" si="19"/>
        <v>0</v>
      </c>
      <c r="AA47" s="10" t="b">
        <f t="shared" si="20"/>
        <v>0</v>
      </c>
      <c r="AB47" s="10" t="b">
        <f t="shared" si="21"/>
        <v>0</v>
      </c>
      <c r="AC47" s="10" t="b">
        <f t="shared" si="22"/>
        <v>0</v>
      </c>
      <c r="AD47" s="10" t="b">
        <f t="shared" si="23"/>
        <v>0</v>
      </c>
      <c r="AE47" s="68" t="str">
        <f t="shared" si="11"/>
        <v/>
      </c>
      <c r="AF47" s="102" t="str">
        <f t="shared" si="12"/>
        <v/>
      </c>
      <c r="AG47" s="60" t="str">
        <f t="shared" si="24"/>
        <v/>
      </c>
      <c r="AH47" s="14" t="str">
        <f t="shared" si="25"/>
        <v/>
      </c>
      <c r="AI47" s="9"/>
      <c r="AJ47" s="84" t="str">
        <f t="shared" si="13"/>
        <v/>
      </c>
      <c r="AK47" s="55"/>
      <c r="AL47" s="85" t="str">
        <f t="shared" si="14"/>
        <v/>
      </c>
      <c r="AM47" s="86">
        <f t="shared" si="15"/>
        <v>0</v>
      </c>
      <c r="AN47" s="35"/>
      <c r="AO47" s="85" t="str">
        <f t="shared" si="16"/>
        <v/>
      </c>
      <c r="AP47" s="87">
        <f t="shared" si="17"/>
        <v>0</v>
      </c>
    </row>
    <row r="48" spans="2:42" ht="15" customHeight="1" x14ac:dyDescent="0.25">
      <c r="B48">
        <v>31</v>
      </c>
      <c r="C48" s="20"/>
      <c r="D48" s="9"/>
      <c r="E48" s="9"/>
      <c r="F48" s="9"/>
      <c r="G48" s="30"/>
      <c r="H48" s="11"/>
      <c r="I48" s="12"/>
      <c r="J48" s="12"/>
      <c r="K48" s="12"/>
      <c r="L48" s="12"/>
      <c r="M48" s="13"/>
      <c r="N48" s="4" t="str">
        <f t="shared" si="0"/>
        <v/>
      </c>
      <c r="O48" s="4" t="str">
        <f t="shared" si="1"/>
        <v/>
      </c>
      <c r="P48" s="4" t="str">
        <f t="shared" si="2"/>
        <v/>
      </c>
      <c r="Q48" s="4" t="str">
        <f t="shared" si="18"/>
        <v/>
      </c>
      <c r="R48" s="4" t="str">
        <f t="shared" si="3"/>
        <v/>
      </c>
      <c r="S48" s="4" t="str">
        <f t="shared" si="4"/>
        <v/>
      </c>
      <c r="T48" s="4">
        <f t="shared" si="5"/>
        <v>0</v>
      </c>
      <c r="U48" s="10" t="b">
        <f t="shared" si="6"/>
        <v>0</v>
      </c>
      <c r="V48" s="10" t="b">
        <f t="shared" si="7"/>
        <v>0</v>
      </c>
      <c r="W48" s="10" t="b">
        <f t="shared" si="8"/>
        <v>0</v>
      </c>
      <c r="X48" s="10" t="b">
        <f t="shared" si="9"/>
        <v>0</v>
      </c>
      <c r="Y48" s="10" t="b">
        <f t="shared" si="10"/>
        <v>0</v>
      </c>
      <c r="Z48" s="10" t="b">
        <f t="shared" si="19"/>
        <v>0</v>
      </c>
      <c r="AA48" s="10" t="b">
        <f t="shared" si="20"/>
        <v>0</v>
      </c>
      <c r="AB48" s="10" t="b">
        <f t="shared" si="21"/>
        <v>0</v>
      </c>
      <c r="AC48" s="10" t="b">
        <f t="shared" si="22"/>
        <v>0</v>
      </c>
      <c r="AD48" s="10" t="b">
        <f t="shared" si="23"/>
        <v>0</v>
      </c>
      <c r="AE48" s="68" t="str">
        <f t="shared" si="11"/>
        <v/>
      </c>
      <c r="AF48" s="102" t="str">
        <f t="shared" si="12"/>
        <v/>
      </c>
      <c r="AG48" s="60" t="str">
        <f t="shared" si="24"/>
        <v/>
      </c>
      <c r="AH48" s="14" t="str">
        <f t="shared" si="25"/>
        <v/>
      </c>
      <c r="AI48" s="9"/>
      <c r="AJ48" s="84" t="str">
        <f t="shared" si="13"/>
        <v/>
      </c>
      <c r="AK48" s="55"/>
      <c r="AL48" s="85" t="str">
        <f t="shared" si="14"/>
        <v/>
      </c>
      <c r="AM48" s="86">
        <f t="shared" si="15"/>
        <v>0</v>
      </c>
      <c r="AN48" s="35"/>
      <c r="AO48" s="85" t="str">
        <f t="shared" si="16"/>
        <v/>
      </c>
      <c r="AP48" s="87">
        <f t="shared" si="17"/>
        <v>0</v>
      </c>
    </row>
    <row r="49" spans="2:42" ht="15" customHeight="1" x14ac:dyDescent="0.25">
      <c r="B49">
        <v>32</v>
      </c>
      <c r="C49" s="20"/>
      <c r="D49" s="9"/>
      <c r="E49" s="9"/>
      <c r="F49" s="9"/>
      <c r="G49" s="30"/>
      <c r="H49" s="11"/>
      <c r="I49" s="12"/>
      <c r="J49" s="12"/>
      <c r="K49" s="12"/>
      <c r="L49" s="12"/>
      <c r="M49" s="13"/>
      <c r="N49" s="4" t="str">
        <f t="shared" si="0"/>
        <v/>
      </c>
      <c r="O49" s="4" t="str">
        <f t="shared" si="1"/>
        <v/>
      </c>
      <c r="P49" s="4" t="str">
        <f t="shared" si="2"/>
        <v/>
      </c>
      <c r="Q49" s="4" t="str">
        <f t="shared" si="18"/>
        <v/>
      </c>
      <c r="R49" s="4" t="str">
        <f t="shared" si="3"/>
        <v/>
      </c>
      <c r="S49" s="4" t="str">
        <f t="shared" si="4"/>
        <v/>
      </c>
      <c r="T49" s="4">
        <f t="shared" si="5"/>
        <v>0</v>
      </c>
      <c r="U49" s="10" t="b">
        <f t="shared" si="6"/>
        <v>0</v>
      </c>
      <c r="V49" s="10" t="b">
        <f t="shared" si="7"/>
        <v>0</v>
      </c>
      <c r="W49" s="10" t="b">
        <f t="shared" si="8"/>
        <v>0</v>
      </c>
      <c r="X49" s="10" t="b">
        <f t="shared" si="9"/>
        <v>0</v>
      </c>
      <c r="Y49" s="10" t="b">
        <f t="shared" si="10"/>
        <v>0</v>
      </c>
      <c r="Z49" s="10" t="b">
        <f t="shared" si="19"/>
        <v>0</v>
      </c>
      <c r="AA49" s="10" t="b">
        <f t="shared" si="20"/>
        <v>0</v>
      </c>
      <c r="AB49" s="10" t="b">
        <f t="shared" si="21"/>
        <v>0</v>
      </c>
      <c r="AC49" s="10" t="b">
        <f t="shared" si="22"/>
        <v>0</v>
      </c>
      <c r="AD49" s="10" t="b">
        <f t="shared" si="23"/>
        <v>0</v>
      </c>
      <c r="AE49" s="68" t="str">
        <f t="shared" si="11"/>
        <v/>
      </c>
      <c r="AF49" s="102" t="str">
        <f t="shared" si="12"/>
        <v/>
      </c>
      <c r="AG49" s="60" t="str">
        <f t="shared" si="24"/>
        <v/>
      </c>
      <c r="AH49" s="14" t="str">
        <f t="shared" si="25"/>
        <v/>
      </c>
      <c r="AI49" s="9"/>
      <c r="AJ49" s="84" t="str">
        <f t="shared" si="13"/>
        <v/>
      </c>
      <c r="AK49" s="55"/>
      <c r="AL49" s="85" t="str">
        <f t="shared" si="14"/>
        <v/>
      </c>
      <c r="AM49" s="86">
        <f t="shared" si="15"/>
        <v>0</v>
      </c>
      <c r="AN49" s="35"/>
      <c r="AO49" s="85" t="str">
        <f t="shared" si="16"/>
        <v/>
      </c>
      <c r="AP49" s="87">
        <f t="shared" si="17"/>
        <v>0</v>
      </c>
    </row>
    <row r="50" spans="2:42" ht="15" customHeight="1" x14ac:dyDescent="0.25">
      <c r="B50">
        <v>33</v>
      </c>
      <c r="C50" s="20"/>
      <c r="D50" s="9"/>
      <c r="E50" s="9"/>
      <c r="F50" s="9"/>
      <c r="G50" s="30"/>
      <c r="H50" s="11"/>
      <c r="I50" s="12"/>
      <c r="J50" s="12"/>
      <c r="K50" s="12"/>
      <c r="L50" s="12"/>
      <c r="M50" s="13"/>
      <c r="N50" s="4" t="str">
        <f t="shared" si="0"/>
        <v/>
      </c>
      <c r="O50" s="4" t="str">
        <f t="shared" si="1"/>
        <v/>
      </c>
      <c r="P50" s="4" t="str">
        <f t="shared" si="2"/>
        <v/>
      </c>
      <c r="Q50" s="4" t="str">
        <f t="shared" si="18"/>
        <v/>
      </c>
      <c r="R50" s="4" t="str">
        <f t="shared" si="3"/>
        <v/>
      </c>
      <c r="S50" s="4" t="str">
        <f t="shared" si="4"/>
        <v/>
      </c>
      <c r="T50" s="4">
        <f t="shared" si="5"/>
        <v>0</v>
      </c>
      <c r="U50" s="10" t="b">
        <f t="shared" si="6"/>
        <v>0</v>
      </c>
      <c r="V50" s="10" t="b">
        <f t="shared" si="7"/>
        <v>0</v>
      </c>
      <c r="W50" s="10" t="b">
        <f t="shared" si="8"/>
        <v>0</v>
      </c>
      <c r="X50" s="10" t="b">
        <f t="shared" si="9"/>
        <v>0</v>
      </c>
      <c r="Y50" s="10" t="b">
        <f t="shared" si="10"/>
        <v>0</v>
      </c>
      <c r="Z50" s="10" t="b">
        <f t="shared" si="19"/>
        <v>0</v>
      </c>
      <c r="AA50" s="10" t="b">
        <f t="shared" si="20"/>
        <v>0</v>
      </c>
      <c r="AB50" s="10" t="b">
        <f t="shared" si="21"/>
        <v>0</v>
      </c>
      <c r="AC50" s="10" t="b">
        <f t="shared" si="22"/>
        <v>0</v>
      </c>
      <c r="AD50" s="10" t="b">
        <f t="shared" si="23"/>
        <v>0</v>
      </c>
      <c r="AE50" s="68" t="str">
        <f t="shared" si="11"/>
        <v/>
      </c>
      <c r="AF50" s="102" t="str">
        <f t="shared" si="12"/>
        <v/>
      </c>
      <c r="AG50" s="60" t="str">
        <f t="shared" si="24"/>
        <v/>
      </c>
      <c r="AH50" s="14" t="str">
        <f t="shared" si="25"/>
        <v/>
      </c>
      <c r="AI50" s="9"/>
      <c r="AJ50" s="84" t="str">
        <f t="shared" si="13"/>
        <v/>
      </c>
      <c r="AK50" s="55"/>
      <c r="AL50" s="85" t="str">
        <f t="shared" si="14"/>
        <v/>
      </c>
      <c r="AM50" s="86">
        <f t="shared" si="15"/>
        <v>0</v>
      </c>
      <c r="AN50" s="35"/>
      <c r="AO50" s="85" t="str">
        <f t="shared" si="16"/>
        <v/>
      </c>
      <c r="AP50" s="87">
        <f t="shared" si="17"/>
        <v>0</v>
      </c>
    </row>
    <row r="51" spans="2:42" ht="15" customHeight="1" x14ac:dyDescent="0.25">
      <c r="B51">
        <v>34</v>
      </c>
      <c r="C51" s="20"/>
      <c r="D51" s="9"/>
      <c r="E51" s="9"/>
      <c r="F51" s="31"/>
      <c r="G51" s="30"/>
      <c r="H51" s="11"/>
      <c r="I51" s="12"/>
      <c r="J51" s="12"/>
      <c r="K51" s="12"/>
      <c r="L51" s="12"/>
      <c r="M51" s="13"/>
      <c r="N51" s="4" t="str">
        <f t="shared" si="0"/>
        <v/>
      </c>
      <c r="O51" s="4" t="str">
        <f t="shared" si="1"/>
        <v/>
      </c>
      <c r="P51" s="4" t="str">
        <f t="shared" si="2"/>
        <v/>
      </c>
      <c r="Q51" s="4" t="str">
        <f t="shared" si="18"/>
        <v/>
      </c>
      <c r="R51" s="4" t="str">
        <f t="shared" si="3"/>
        <v/>
      </c>
      <c r="S51" s="4" t="str">
        <f t="shared" si="4"/>
        <v/>
      </c>
      <c r="T51" s="4">
        <f t="shared" si="5"/>
        <v>0</v>
      </c>
      <c r="U51" s="10" t="b">
        <f t="shared" si="6"/>
        <v>0</v>
      </c>
      <c r="V51" s="10" t="b">
        <f t="shared" si="7"/>
        <v>0</v>
      </c>
      <c r="W51" s="10" t="b">
        <f t="shared" si="8"/>
        <v>0</v>
      </c>
      <c r="X51" s="10" t="b">
        <f t="shared" si="9"/>
        <v>0</v>
      </c>
      <c r="Y51" s="10" t="b">
        <f t="shared" si="10"/>
        <v>0</v>
      </c>
      <c r="Z51" s="10" t="b">
        <f t="shared" si="19"/>
        <v>0</v>
      </c>
      <c r="AA51" s="10" t="b">
        <f t="shared" si="20"/>
        <v>0</v>
      </c>
      <c r="AB51" s="10" t="b">
        <f t="shared" si="21"/>
        <v>0</v>
      </c>
      <c r="AC51" s="10" t="b">
        <f t="shared" si="22"/>
        <v>0</v>
      </c>
      <c r="AD51" s="10" t="b">
        <f t="shared" si="23"/>
        <v>0</v>
      </c>
      <c r="AE51" s="68" t="str">
        <f t="shared" si="11"/>
        <v/>
      </c>
      <c r="AF51" s="102" t="str">
        <f t="shared" si="12"/>
        <v/>
      </c>
      <c r="AG51" s="60" t="str">
        <f t="shared" si="24"/>
        <v/>
      </c>
      <c r="AH51" s="14" t="str">
        <f t="shared" si="25"/>
        <v/>
      </c>
      <c r="AI51" s="9"/>
      <c r="AJ51" s="84" t="str">
        <f t="shared" si="13"/>
        <v/>
      </c>
      <c r="AK51" s="55"/>
      <c r="AL51" s="85" t="str">
        <f t="shared" si="14"/>
        <v/>
      </c>
      <c r="AM51" s="86">
        <f t="shared" si="15"/>
        <v>0</v>
      </c>
      <c r="AN51" s="35"/>
      <c r="AO51" s="85" t="str">
        <f t="shared" si="16"/>
        <v/>
      </c>
      <c r="AP51" s="87">
        <f t="shared" si="17"/>
        <v>0</v>
      </c>
    </row>
    <row r="52" spans="2:42" ht="15" customHeight="1" x14ac:dyDescent="0.25">
      <c r="B52">
        <v>35</v>
      </c>
      <c r="C52" s="20"/>
      <c r="D52" s="9"/>
      <c r="E52" s="9"/>
      <c r="F52" s="31"/>
      <c r="G52" s="30"/>
      <c r="H52" s="11"/>
      <c r="I52" s="12"/>
      <c r="J52" s="12"/>
      <c r="K52" s="12"/>
      <c r="L52" s="12"/>
      <c r="M52" s="13"/>
      <c r="N52" s="4" t="str">
        <f t="shared" si="0"/>
        <v/>
      </c>
      <c r="O52" s="4" t="str">
        <f t="shared" si="1"/>
        <v/>
      </c>
      <c r="P52" s="4" t="str">
        <f t="shared" si="2"/>
        <v/>
      </c>
      <c r="Q52" s="4" t="str">
        <f t="shared" si="18"/>
        <v/>
      </c>
      <c r="R52" s="4" t="str">
        <f t="shared" si="3"/>
        <v/>
      </c>
      <c r="S52" s="4" t="str">
        <f t="shared" si="4"/>
        <v/>
      </c>
      <c r="T52" s="4">
        <f t="shared" si="5"/>
        <v>0</v>
      </c>
      <c r="U52" s="10" t="b">
        <f t="shared" si="6"/>
        <v>0</v>
      </c>
      <c r="V52" s="10" t="b">
        <f t="shared" si="7"/>
        <v>0</v>
      </c>
      <c r="W52" s="10" t="b">
        <f t="shared" si="8"/>
        <v>0</v>
      </c>
      <c r="X52" s="10" t="b">
        <f t="shared" si="9"/>
        <v>0</v>
      </c>
      <c r="Y52" s="10" t="b">
        <f t="shared" si="10"/>
        <v>0</v>
      </c>
      <c r="Z52" s="10" t="b">
        <f t="shared" si="19"/>
        <v>0</v>
      </c>
      <c r="AA52" s="10" t="b">
        <f t="shared" si="20"/>
        <v>0</v>
      </c>
      <c r="AB52" s="10" t="b">
        <f t="shared" si="21"/>
        <v>0</v>
      </c>
      <c r="AC52" s="10" t="b">
        <f t="shared" si="22"/>
        <v>0</v>
      </c>
      <c r="AD52" s="10" t="b">
        <f t="shared" si="23"/>
        <v>0</v>
      </c>
      <c r="AE52" s="68" t="str">
        <f t="shared" si="11"/>
        <v/>
      </c>
      <c r="AF52" s="102" t="str">
        <f t="shared" si="12"/>
        <v/>
      </c>
      <c r="AG52" s="60" t="str">
        <f t="shared" si="24"/>
        <v/>
      </c>
      <c r="AH52" s="14" t="str">
        <f t="shared" si="25"/>
        <v/>
      </c>
      <c r="AI52" s="9"/>
      <c r="AJ52" s="84" t="str">
        <f t="shared" si="13"/>
        <v/>
      </c>
      <c r="AK52" s="55"/>
      <c r="AL52" s="85" t="str">
        <f t="shared" si="14"/>
        <v/>
      </c>
      <c r="AM52" s="86">
        <f t="shared" si="15"/>
        <v>0</v>
      </c>
      <c r="AN52" s="35"/>
      <c r="AO52" s="85" t="str">
        <f t="shared" si="16"/>
        <v/>
      </c>
      <c r="AP52" s="87">
        <f t="shared" si="17"/>
        <v>0</v>
      </c>
    </row>
    <row r="53" spans="2:42" ht="15" customHeight="1" thickBot="1" x14ac:dyDescent="0.3">
      <c r="B53">
        <v>36</v>
      </c>
      <c r="C53" s="20"/>
      <c r="D53" s="25"/>
      <c r="E53" s="25"/>
      <c r="F53" s="32"/>
      <c r="G53" s="33"/>
      <c r="H53" s="11"/>
      <c r="I53" s="12"/>
      <c r="J53" s="12"/>
      <c r="K53" s="12"/>
      <c r="L53" s="12"/>
      <c r="M53" s="13"/>
      <c r="N53" s="4" t="str">
        <f t="shared" si="0"/>
        <v/>
      </c>
      <c r="O53" s="4" t="str">
        <f t="shared" si="1"/>
        <v/>
      </c>
      <c r="P53" s="4" t="str">
        <f t="shared" si="2"/>
        <v/>
      </c>
      <c r="Q53" s="4" t="str">
        <f t="shared" si="18"/>
        <v/>
      </c>
      <c r="R53" s="4" t="str">
        <f t="shared" si="3"/>
        <v/>
      </c>
      <c r="S53" s="4" t="str">
        <f t="shared" si="4"/>
        <v/>
      </c>
      <c r="T53" s="4">
        <f t="shared" si="5"/>
        <v>0</v>
      </c>
      <c r="U53" s="10" t="b">
        <f t="shared" si="6"/>
        <v>0</v>
      </c>
      <c r="V53" s="10" t="b">
        <f t="shared" si="7"/>
        <v>0</v>
      </c>
      <c r="W53" s="10" t="b">
        <f t="shared" si="8"/>
        <v>0</v>
      </c>
      <c r="X53" s="10" t="b">
        <f t="shared" si="9"/>
        <v>0</v>
      </c>
      <c r="Y53" s="10" t="b">
        <f t="shared" si="10"/>
        <v>0</v>
      </c>
      <c r="Z53" s="10" t="b">
        <f t="shared" si="19"/>
        <v>0</v>
      </c>
      <c r="AA53" s="10" t="b">
        <f t="shared" si="20"/>
        <v>0</v>
      </c>
      <c r="AB53" s="10" t="b">
        <f t="shared" si="21"/>
        <v>0</v>
      </c>
      <c r="AC53" s="10" t="b">
        <f t="shared" si="22"/>
        <v>0</v>
      </c>
      <c r="AD53" s="10" t="b">
        <f t="shared" si="23"/>
        <v>0</v>
      </c>
      <c r="AE53" s="69" t="str">
        <f t="shared" si="11"/>
        <v/>
      </c>
      <c r="AF53" s="106" t="str">
        <f t="shared" si="12"/>
        <v/>
      </c>
      <c r="AG53" s="60" t="str">
        <f t="shared" si="24"/>
        <v/>
      </c>
      <c r="AH53" s="14" t="str">
        <f t="shared" si="25"/>
        <v/>
      </c>
      <c r="AI53" s="9"/>
      <c r="AJ53" s="84" t="str">
        <f t="shared" si="13"/>
        <v/>
      </c>
      <c r="AK53" s="55"/>
      <c r="AL53" s="85" t="str">
        <f t="shared" si="14"/>
        <v/>
      </c>
      <c r="AM53" s="86">
        <f t="shared" si="15"/>
        <v>0</v>
      </c>
      <c r="AN53" s="36"/>
      <c r="AO53" s="85" t="str">
        <f t="shared" si="16"/>
        <v/>
      </c>
      <c r="AP53" s="87">
        <f t="shared" si="17"/>
        <v>0</v>
      </c>
    </row>
    <row r="54" spans="2:42" ht="15" customHeight="1" thickBot="1" x14ac:dyDescent="0.3">
      <c r="B54" t="s">
        <v>82</v>
      </c>
      <c r="C54" s="92">
        <f>COUNTA(C18:C53)</f>
        <v>5</v>
      </c>
      <c r="D54" s="204" t="s">
        <v>49</v>
      </c>
      <c r="E54" s="204"/>
      <c r="F54" s="204"/>
      <c r="G54" s="204"/>
      <c r="H54" s="108">
        <f t="shared" ref="H54:M54" si="26">IF(N56=0,"",IF(N56&gt;0,N55))</f>
        <v>0.8</v>
      </c>
      <c r="I54" s="109" t="str">
        <f t="shared" si="26"/>
        <v/>
      </c>
      <c r="J54" s="109" t="str">
        <f t="shared" si="26"/>
        <v/>
      </c>
      <c r="K54" s="109" t="str">
        <f t="shared" si="26"/>
        <v/>
      </c>
      <c r="L54" s="109" t="str">
        <f t="shared" si="26"/>
        <v/>
      </c>
      <c r="M54" s="109" t="str">
        <f t="shared" si="26"/>
        <v/>
      </c>
      <c r="N54" s="28">
        <f t="shared" ref="N54:S54" si="27">SUM(N18:N53)</f>
        <v>4</v>
      </c>
      <c r="O54" s="28">
        <f t="shared" si="27"/>
        <v>0</v>
      </c>
      <c r="P54" s="28">
        <f t="shared" si="27"/>
        <v>0</v>
      </c>
      <c r="Q54" s="28">
        <f t="shared" si="27"/>
        <v>0</v>
      </c>
      <c r="R54" s="28">
        <f t="shared" si="27"/>
        <v>0</v>
      </c>
      <c r="S54" s="28">
        <f t="shared" si="27"/>
        <v>0</v>
      </c>
      <c r="T54" s="26">
        <f>SUM(AF18:AF53)</f>
        <v>4</v>
      </c>
      <c r="U54" s="26">
        <f t="shared" ref="U54:AD54" si="28">SUM(U18:U53)</f>
        <v>1</v>
      </c>
      <c r="V54" s="26">
        <f t="shared" si="28"/>
        <v>2</v>
      </c>
      <c r="W54" s="26">
        <f t="shared" si="28"/>
        <v>1</v>
      </c>
      <c r="X54" s="26">
        <f t="shared" si="28"/>
        <v>0</v>
      </c>
      <c r="Y54" s="26">
        <f t="shared" si="28"/>
        <v>0</v>
      </c>
      <c r="Z54" s="26">
        <f t="shared" si="28"/>
        <v>0</v>
      </c>
      <c r="AA54" s="26">
        <f t="shared" si="28"/>
        <v>0</v>
      </c>
      <c r="AB54" s="26">
        <f t="shared" si="28"/>
        <v>0</v>
      </c>
      <c r="AC54" s="26">
        <f t="shared" si="28"/>
        <v>0</v>
      </c>
      <c r="AD54" s="26">
        <f t="shared" si="28"/>
        <v>0</v>
      </c>
      <c r="AE54" s="70"/>
      <c r="AF54" s="110">
        <f>IF(T57=0,"",IF(T57&gt;0,$T$55))</f>
        <v>0.8</v>
      </c>
      <c r="AG54" s="56">
        <f>IF(C54=0,"",IF(C54&gt;0,AG55/C54))</f>
        <v>0.4</v>
      </c>
      <c r="AH54" s="56">
        <f>IF(C54=0,"",IF(C54&gt;0,AH55/C54))</f>
        <v>0.2</v>
      </c>
      <c r="AI54" s="57">
        <f>IF(C54=0,"",IF(C54&gt;0,AI56/C54))</f>
        <v>0.8</v>
      </c>
      <c r="AJ54" s="58"/>
      <c r="AK54" s="59" t="str">
        <f>IF(AM54=0,"",IF(AM54&gt;0,AM54/AK55))</f>
        <v/>
      </c>
      <c r="AL54" s="58"/>
      <c r="AM54" s="58">
        <f>SUM(AM18:AM53)</f>
        <v>0</v>
      </c>
      <c r="AN54" s="59" t="str">
        <f>IF(AP54=0,"",IF(AP54&gt;0,AP54/AN55))</f>
        <v/>
      </c>
      <c r="AO54" s="14"/>
      <c r="AP54" s="15">
        <f>SUM(AP18:AP53)</f>
        <v>0</v>
      </c>
    </row>
    <row r="55" spans="2:42" x14ac:dyDescent="0.25">
      <c r="E55" s="2">
        <f>COUNTA(E18:E53)</f>
        <v>1</v>
      </c>
      <c r="F55" s="2">
        <f>COUNTA(F18:F53)</f>
        <v>2</v>
      </c>
      <c r="H55" s="213" t="s">
        <v>93</v>
      </c>
      <c r="I55" s="201"/>
      <c r="J55" s="213" t="s">
        <v>33</v>
      </c>
      <c r="K55" s="201"/>
      <c r="L55" s="201" t="s">
        <v>34</v>
      </c>
      <c r="M55" s="201"/>
      <c r="N55" s="78">
        <f t="shared" ref="N55:S55" si="29">N54/N56</f>
        <v>0.8</v>
      </c>
      <c r="O55" s="78" t="e">
        <f t="shared" si="29"/>
        <v>#DIV/0!</v>
      </c>
      <c r="P55" s="78" t="e">
        <f t="shared" si="29"/>
        <v>#DIV/0!</v>
      </c>
      <c r="Q55" s="78" t="e">
        <f t="shared" si="29"/>
        <v>#DIV/0!</v>
      </c>
      <c r="R55" s="78" t="e">
        <f t="shared" si="29"/>
        <v>#DIV/0!</v>
      </c>
      <c r="S55" s="78" t="e">
        <f t="shared" si="29"/>
        <v>#DIV/0!</v>
      </c>
      <c r="T55" s="78">
        <f>T54/T57</f>
        <v>0.8</v>
      </c>
      <c r="U55" s="10">
        <f>U54/10</f>
        <v>0.1</v>
      </c>
      <c r="V55" s="10">
        <f t="shared" ref="V55:AD55" si="30">V54/10</f>
        <v>0.2</v>
      </c>
      <c r="W55" s="10">
        <f t="shared" si="30"/>
        <v>0.1</v>
      </c>
      <c r="X55" s="10">
        <f t="shared" si="30"/>
        <v>0</v>
      </c>
      <c r="Y55" s="10">
        <f t="shared" si="30"/>
        <v>0</v>
      </c>
      <c r="Z55" s="10">
        <f t="shared" si="30"/>
        <v>0</v>
      </c>
      <c r="AA55" s="10">
        <f t="shared" si="30"/>
        <v>0</v>
      </c>
      <c r="AB55" s="10">
        <f t="shared" si="30"/>
        <v>0</v>
      </c>
      <c r="AC55" s="10">
        <f t="shared" si="30"/>
        <v>0</v>
      </c>
      <c r="AD55" s="10">
        <f t="shared" si="30"/>
        <v>0</v>
      </c>
      <c r="AE55" s="10"/>
      <c r="AF55" s="3"/>
      <c r="AG55" s="137">
        <f>COUNTIF(AG18:AG53,1)</f>
        <v>2</v>
      </c>
      <c r="AH55" s="137">
        <f>SUM(AH18:AH52)</f>
        <v>1</v>
      </c>
      <c r="AI55" s="2">
        <f>COUNTA(AI18:AI53)</f>
        <v>1</v>
      </c>
      <c r="AJ55" s="3"/>
      <c r="AK55" s="2">
        <f>COUNTA(AK18:AK53)</f>
        <v>0</v>
      </c>
      <c r="AL55" s="2"/>
      <c r="AM55" s="2"/>
      <c r="AN55" s="2">
        <f>COUNTA(AN18:AN53)</f>
        <v>0</v>
      </c>
      <c r="AO55" s="3"/>
      <c r="AP55" s="3"/>
    </row>
    <row r="56" spans="2:42" ht="13" thickBot="1" x14ac:dyDescent="0.3">
      <c r="E56" s="3"/>
      <c r="F56" s="3"/>
      <c r="H56" s="107"/>
      <c r="I56" s="107"/>
      <c r="J56" s="107"/>
      <c r="K56" s="107"/>
      <c r="L56" s="107"/>
      <c r="M56" s="107"/>
      <c r="N56" s="3">
        <f t="shared" ref="N56:S56" si="31">COUNTA(H18:H53)</f>
        <v>5</v>
      </c>
      <c r="O56" s="3">
        <f t="shared" si="31"/>
        <v>0</v>
      </c>
      <c r="P56" s="3">
        <f t="shared" si="31"/>
        <v>0</v>
      </c>
      <c r="Q56" s="3">
        <f t="shared" si="31"/>
        <v>0</v>
      </c>
      <c r="R56" s="3">
        <f t="shared" si="31"/>
        <v>0</v>
      </c>
      <c r="S56" s="3">
        <f t="shared" si="31"/>
        <v>0</v>
      </c>
      <c r="T56" s="3">
        <f>COUNTIF(AF18:AF53,"")</f>
        <v>31</v>
      </c>
      <c r="U56" s="10">
        <f>U54/D68*D70</f>
        <v>0.2</v>
      </c>
      <c r="V56" s="10">
        <f>V54/E68*E70</f>
        <v>0.4</v>
      </c>
      <c r="W56" s="10">
        <f>W54/F68*F70</f>
        <v>0.2</v>
      </c>
      <c r="X56" s="10" t="e">
        <f>X54/G68*G70</f>
        <v>#DIV/0!</v>
      </c>
      <c r="Y56" s="10" t="e">
        <f>Y54/H68*H70</f>
        <v>#DIV/0!</v>
      </c>
      <c r="Z56" s="10" t="e">
        <f>Z54/D69*D72</f>
        <v>#DIV/0!</v>
      </c>
      <c r="AA56" s="10" t="e">
        <f>AA54/E69*E72</f>
        <v>#DIV/0!</v>
      </c>
      <c r="AB56" s="10" t="e">
        <f>AB54/F69*F72</f>
        <v>#DIV/0!</v>
      </c>
      <c r="AC56" s="10" t="e">
        <f>AC54/G69*G72</f>
        <v>#DIV/0!</v>
      </c>
      <c r="AD56" s="10" t="e">
        <f>AD54/H69*H72</f>
        <v>#DIV/0!</v>
      </c>
      <c r="AG56" s="3"/>
      <c r="AH56" s="3"/>
      <c r="AI56" s="2">
        <f>(C54-AI55)</f>
        <v>4</v>
      </c>
      <c r="AJ56" s="3"/>
      <c r="AK56" s="2"/>
      <c r="AL56" s="2"/>
      <c r="AM56" s="2"/>
      <c r="AN56" s="2"/>
      <c r="AO56" s="3"/>
      <c r="AP56" s="3"/>
    </row>
    <row r="57" spans="2:42" ht="20" thickBot="1" x14ac:dyDescent="0.65">
      <c r="C57" s="80" t="s">
        <v>0</v>
      </c>
      <c r="D57" s="79">
        <f>D2</f>
        <v>3</v>
      </c>
      <c r="E57" s="138" t="str">
        <f>E2</f>
        <v>A</v>
      </c>
      <c r="F57" s="16"/>
      <c r="H57" s="10"/>
      <c r="I57" s="10"/>
      <c r="J57" s="10"/>
      <c r="K57" s="10"/>
      <c r="L57" s="10"/>
      <c r="M57" s="10"/>
      <c r="O57" s="3"/>
      <c r="P57" s="3"/>
      <c r="Q57" s="3"/>
      <c r="R57" s="3"/>
      <c r="S57" s="3"/>
      <c r="T57" s="3">
        <f>36-T56</f>
        <v>5</v>
      </c>
      <c r="Z57" s="3"/>
      <c r="AG57" s="3"/>
      <c r="AH57" s="3"/>
      <c r="AI57" s="2"/>
      <c r="AJ57" s="3"/>
      <c r="AK57" s="2"/>
      <c r="AL57" s="2"/>
      <c r="AM57" s="2"/>
      <c r="AN57" s="2"/>
      <c r="AO57" s="3"/>
      <c r="AP57" s="3"/>
    </row>
    <row r="58" spans="2:42" ht="20" thickBot="1" x14ac:dyDescent="0.65">
      <c r="C58" s="80" t="s">
        <v>71</v>
      </c>
      <c r="D58" s="196">
        <f>D3</f>
        <v>45692</v>
      </c>
      <c r="E58" s="197"/>
      <c r="F58" s="16"/>
      <c r="H58" s="10"/>
      <c r="I58" s="10"/>
      <c r="J58" s="10"/>
      <c r="K58" s="10"/>
      <c r="L58" s="10"/>
      <c r="M58" s="10"/>
      <c r="N58" s="3"/>
      <c r="O58" s="3"/>
      <c r="P58" s="3"/>
      <c r="Q58" s="3"/>
      <c r="R58" s="3"/>
      <c r="S58" s="3"/>
      <c r="T58" s="3"/>
      <c r="Z58" s="3"/>
      <c r="AG58" s="3"/>
      <c r="AH58" s="3"/>
      <c r="AI58" s="2"/>
      <c r="AJ58" s="3"/>
      <c r="AK58" s="2"/>
      <c r="AL58" s="2"/>
      <c r="AM58" s="2"/>
      <c r="AN58" s="2"/>
      <c r="AO58" s="3"/>
      <c r="AP58" s="3"/>
    </row>
    <row r="59" spans="2:42" ht="19.5" x14ac:dyDescent="0.6">
      <c r="C59" s="80"/>
      <c r="D59" s="111"/>
      <c r="E59" s="111"/>
      <c r="F59" s="16"/>
      <c r="H59" s="10"/>
      <c r="I59" s="10"/>
      <c r="J59" s="10"/>
      <c r="K59" s="10"/>
      <c r="L59" s="10"/>
      <c r="M59" s="10"/>
      <c r="N59" s="3"/>
      <c r="O59" s="3"/>
      <c r="P59" s="3"/>
      <c r="Q59" s="3"/>
      <c r="R59" s="3"/>
      <c r="S59" s="3"/>
      <c r="T59" s="3"/>
      <c r="Z59" s="3"/>
      <c r="AG59" s="3"/>
      <c r="AH59" s="3"/>
      <c r="AI59" s="2"/>
      <c r="AJ59" s="3"/>
      <c r="AK59" s="2"/>
      <c r="AL59" s="2"/>
      <c r="AM59" s="2"/>
      <c r="AN59" s="2"/>
      <c r="AO59" s="3"/>
      <c r="AP59" s="3"/>
    </row>
    <row r="60" spans="2:42" ht="19.5" x14ac:dyDescent="0.6">
      <c r="C60" s="80"/>
      <c r="D60" s="111"/>
      <c r="E60" s="111"/>
      <c r="F60" s="16"/>
      <c r="H60" s="10"/>
      <c r="I60" s="10"/>
      <c r="J60" s="10"/>
      <c r="K60" s="10"/>
      <c r="L60" s="10"/>
      <c r="M60" s="10"/>
      <c r="N60" s="3"/>
      <c r="O60" s="3"/>
      <c r="P60" s="3"/>
      <c r="Q60" s="3"/>
      <c r="R60" s="3"/>
      <c r="S60" s="3"/>
      <c r="T60" s="3"/>
      <c r="Z60" s="3"/>
      <c r="AG60" s="3"/>
      <c r="AH60" s="3"/>
      <c r="AI60" s="2"/>
      <c r="AJ60" s="3"/>
      <c r="AK60" s="2"/>
      <c r="AL60" s="2"/>
      <c r="AM60" s="2"/>
      <c r="AN60" s="2"/>
      <c r="AO60" s="3"/>
      <c r="AP60" s="3"/>
    </row>
    <row r="61" spans="2:42" x14ac:dyDescent="0.25">
      <c r="E61" s="16"/>
      <c r="F61" s="16"/>
      <c r="U61" s="3"/>
      <c r="Z61" s="3"/>
      <c r="AG61" s="16"/>
      <c r="AH61" s="16"/>
    </row>
    <row r="62" spans="2:42" x14ac:dyDescent="0.25">
      <c r="D62" s="4" t="s">
        <v>4</v>
      </c>
      <c r="E62" s="4" t="s">
        <v>5</v>
      </c>
      <c r="F62" s="4" t="s">
        <v>3</v>
      </c>
      <c r="G62" s="99" t="s">
        <v>86</v>
      </c>
      <c r="H62" s="4" t="s">
        <v>6</v>
      </c>
      <c r="I62" s="4" t="s">
        <v>7</v>
      </c>
      <c r="J62" s="4" t="s">
        <v>50</v>
      </c>
      <c r="K62" s="4" t="s">
        <v>10</v>
      </c>
      <c r="L62" s="4" t="s">
        <v>26</v>
      </c>
      <c r="M62" s="4" t="s">
        <v>51</v>
      </c>
      <c r="Z62" s="3"/>
      <c r="AE62" s="4" t="s">
        <v>27</v>
      </c>
      <c r="AF62" s="4" t="s">
        <v>27</v>
      </c>
      <c r="AG62" s="4" t="s">
        <v>52</v>
      </c>
      <c r="AI62" s="4"/>
    </row>
    <row r="63" spans="2:42" x14ac:dyDescent="0.25">
      <c r="D63" s="10">
        <f t="shared" ref="D63:I63" si="32">N55</f>
        <v>0.8</v>
      </c>
      <c r="E63" s="10" t="e">
        <f t="shared" si="32"/>
        <v>#DIV/0!</v>
      </c>
      <c r="F63" s="10" t="e">
        <f t="shared" si="32"/>
        <v>#DIV/0!</v>
      </c>
      <c r="G63" s="10" t="e">
        <f t="shared" si="32"/>
        <v>#DIV/0!</v>
      </c>
      <c r="H63" s="10" t="e">
        <f t="shared" si="32"/>
        <v>#DIV/0!</v>
      </c>
      <c r="I63" s="10" t="e">
        <f t="shared" si="32"/>
        <v>#DIV/0!</v>
      </c>
      <c r="J63" s="10">
        <f>$AF$54</f>
        <v>0.8</v>
      </c>
      <c r="K63" s="17">
        <f>$AG$54</f>
        <v>0.4</v>
      </c>
      <c r="L63" s="10">
        <f>$AH$54</f>
        <v>0.2</v>
      </c>
      <c r="M63" s="10">
        <f>$AI$54</f>
        <v>0.8</v>
      </c>
      <c r="AE63" s="10" t="str">
        <f>$AK$54</f>
        <v/>
      </c>
      <c r="AF63" s="10" t="str">
        <f>$AK$54</f>
        <v/>
      </c>
      <c r="AG63" s="10" t="str">
        <f>$AN$54</f>
        <v/>
      </c>
      <c r="AI63" s="16"/>
    </row>
    <row r="64" spans="2:42" x14ac:dyDescent="0.25">
      <c r="E64" s="16"/>
      <c r="F64" s="16"/>
      <c r="AG64" s="16"/>
      <c r="AH64" s="16"/>
    </row>
    <row r="65" spans="2:35" x14ac:dyDescent="0.25">
      <c r="E65" s="16"/>
      <c r="F65" s="16"/>
      <c r="AG65" s="16"/>
      <c r="AH65" s="16"/>
    </row>
    <row r="66" spans="2:35" x14ac:dyDescent="0.25">
      <c r="C66" s="5"/>
      <c r="D66" s="4" t="str">
        <f>IF($E$7="ja","A",IF($E$7="nee",1))</f>
        <v>A</v>
      </c>
      <c r="E66" s="4" t="str">
        <f>IF($E$7="ja","B",IF($E$7="nee",2))</f>
        <v>B</v>
      </c>
      <c r="F66" s="4" t="str">
        <f>IF($E$7="ja","C",IF($E$7="nee",3))</f>
        <v>C</v>
      </c>
      <c r="G66" s="4" t="str">
        <f>IF($E$7="ja","D",IF($E$7="nee",4))</f>
        <v>D</v>
      </c>
      <c r="H66" s="4" t="str">
        <f>IF($E$7="ja","E",IF($E$7="nee",5))</f>
        <v>E</v>
      </c>
    </row>
    <row r="67" spans="2:35" s="4" customFormat="1" x14ac:dyDescent="0.25">
      <c r="B67"/>
      <c r="C67" s="5" t="s">
        <v>68</v>
      </c>
      <c r="D67" s="10">
        <f>IF($E$7="ja",0.25,IF($E$7="nee",0.2))</f>
        <v>0.25</v>
      </c>
      <c r="E67" s="10">
        <f>IF($E$7="ja",0.25,IF($E$7="nee",0.2))</f>
        <v>0.25</v>
      </c>
      <c r="F67" s="10">
        <f>IF($E$7="ja",0.25,IF($E$7="nee",0.2))</f>
        <v>0.25</v>
      </c>
      <c r="G67" s="10">
        <f>IF($E$7="ja",0.15,IF($E$7="nee",0.2))</f>
        <v>0.15</v>
      </c>
      <c r="H67" s="10">
        <f>IF($E$7="ja",0.1,IF($E$7="nee",0.2))</f>
        <v>0.1</v>
      </c>
      <c r="AG67"/>
      <c r="AH67"/>
      <c r="AI67"/>
    </row>
    <row r="68" spans="2:35" s="4" customFormat="1" x14ac:dyDescent="0.25">
      <c r="B68"/>
      <c r="C68" s="5"/>
      <c r="D68" s="4">
        <f>COUNTIF($D$18:$D$53,"A")</f>
        <v>1</v>
      </c>
      <c r="E68" s="4">
        <f>COUNTIF($D$18:$D$53,"B")</f>
        <v>2</v>
      </c>
      <c r="F68" s="4">
        <f>COUNTIF($D$18:$D$53,"C")</f>
        <v>2</v>
      </c>
      <c r="G68" s="4">
        <f>COUNTIF($D$18:$D$53,"D")</f>
        <v>0</v>
      </c>
      <c r="H68" s="4">
        <f>COUNTIF($D$18:$D$53,"E")</f>
        <v>0</v>
      </c>
      <c r="AG68"/>
      <c r="AH68"/>
      <c r="AI68"/>
    </row>
    <row r="69" spans="2:35" s="4" customFormat="1" x14ac:dyDescent="0.25">
      <c r="B69"/>
      <c r="C69" s="5"/>
      <c r="D69" s="4">
        <f>COUNTIF($D$18:$D$53,1)</f>
        <v>0</v>
      </c>
      <c r="E69" s="4">
        <f>COUNTIF($D$18:$D$53,2)</f>
        <v>0</v>
      </c>
      <c r="F69" s="4">
        <f>COUNTIF($D$18:$D$53,3)</f>
        <v>0</v>
      </c>
      <c r="G69" s="4">
        <f>COUNTIF($D$18:$D$53,4)</f>
        <v>0</v>
      </c>
      <c r="H69" s="4">
        <f>COUNTIF($D$18:$D$53,5)</f>
        <v>0</v>
      </c>
      <c r="AG69"/>
      <c r="AH69"/>
      <c r="AI69"/>
    </row>
    <row r="70" spans="2:35" s="4" customFormat="1" x14ac:dyDescent="0.25">
      <c r="B70"/>
      <c r="C70" s="5" t="s">
        <v>53</v>
      </c>
      <c r="D70" s="10">
        <f>D68/$C$54</f>
        <v>0.2</v>
      </c>
      <c r="E70" s="10">
        <f>E68/$C$54</f>
        <v>0.4</v>
      </c>
      <c r="F70" s="10">
        <f>F68/$C$54</f>
        <v>0.4</v>
      </c>
      <c r="G70" s="10">
        <f>G68/$C$54</f>
        <v>0</v>
      </c>
      <c r="H70" s="10">
        <f>H68/$C$54</f>
        <v>0</v>
      </c>
      <c r="AG70"/>
      <c r="AH70"/>
      <c r="AI70"/>
    </row>
    <row r="71" spans="2:35" s="4" customFormat="1" x14ac:dyDescent="0.25">
      <c r="B71"/>
      <c r="C71" s="5" t="s">
        <v>54</v>
      </c>
      <c r="D71" s="10">
        <f>U56</f>
        <v>0.2</v>
      </c>
      <c r="E71" s="10">
        <f>V56</f>
        <v>0.4</v>
      </c>
      <c r="F71" s="10">
        <f>W56</f>
        <v>0.2</v>
      </c>
      <c r="G71" s="10" t="e">
        <f>X56</f>
        <v>#DIV/0!</v>
      </c>
      <c r="H71" s="10" t="e">
        <f>Y56</f>
        <v>#DIV/0!</v>
      </c>
      <c r="AG71"/>
      <c r="AH71"/>
      <c r="AI71"/>
    </row>
    <row r="72" spans="2:35" s="4" customFormat="1" x14ac:dyDescent="0.25">
      <c r="B72"/>
      <c r="C72" s="5" t="s">
        <v>55</v>
      </c>
      <c r="D72" s="10">
        <f>D69/$C$54</f>
        <v>0</v>
      </c>
      <c r="E72" s="10">
        <f>E69/$C$54</f>
        <v>0</v>
      </c>
      <c r="F72" s="10">
        <f>F69/$C$54</f>
        <v>0</v>
      </c>
      <c r="G72" s="10">
        <f>G69/$C$54</f>
        <v>0</v>
      </c>
      <c r="H72" s="10">
        <f>H69/$C$54</f>
        <v>0</v>
      </c>
      <c r="AG72"/>
      <c r="AH72"/>
      <c r="AI72"/>
    </row>
    <row r="73" spans="2:35" s="4" customFormat="1" x14ac:dyDescent="0.25">
      <c r="B73"/>
      <c r="C73" s="5" t="s">
        <v>56</v>
      </c>
      <c r="D73" s="10" t="e">
        <f>Z56</f>
        <v>#DIV/0!</v>
      </c>
      <c r="E73" s="10" t="e">
        <f>AA56</f>
        <v>#DIV/0!</v>
      </c>
      <c r="F73" s="10" t="e">
        <f>AB56</f>
        <v>#DIV/0!</v>
      </c>
      <c r="G73" s="10" t="e">
        <f>AC56</f>
        <v>#DIV/0!</v>
      </c>
      <c r="H73" s="10" t="e">
        <f>AD56</f>
        <v>#DIV/0!</v>
      </c>
      <c r="AG73"/>
      <c r="AH73"/>
      <c r="AI73"/>
    </row>
    <row r="74" spans="2:35" s="4" customFormat="1" x14ac:dyDescent="0.25">
      <c r="B74"/>
      <c r="C74" s="5" t="s">
        <v>66</v>
      </c>
      <c r="D74" s="10">
        <f>IF($E$7="ja",D70,IF($E7="nee",D72))</f>
        <v>0.2</v>
      </c>
      <c r="E74" s="10">
        <f>IF($E$7="ja",E70,IF($E7="nee",E72))</f>
        <v>0.4</v>
      </c>
      <c r="F74" s="10">
        <f>IF($E$7="ja",F70,IF($E7="nee",F72))</f>
        <v>0.4</v>
      </c>
      <c r="G74" s="10">
        <f>IF($E$7="ja",G70,IF($E7="nee",G72))</f>
        <v>0</v>
      </c>
      <c r="H74" s="10">
        <f>IF($E$7="ja",H70,IF($E7="nee",H72))</f>
        <v>0</v>
      </c>
      <c r="AG74"/>
      <c r="AH74"/>
      <c r="AI74"/>
    </row>
    <row r="75" spans="2:35" s="4" customFormat="1" x14ac:dyDescent="0.25">
      <c r="B75"/>
      <c r="C75" s="5" t="s">
        <v>67</v>
      </c>
      <c r="D75" s="10">
        <f>IF($E$7="ja",D71,IF($E$7="nee",D73))</f>
        <v>0.2</v>
      </c>
      <c r="E75" s="10">
        <f>IF($E$7="ja",E71,IF($E$7="nee",E73))</f>
        <v>0.4</v>
      </c>
      <c r="F75" s="10">
        <f>IF($E$7="ja",F71,IF($E$7="nee",F73))</f>
        <v>0.2</v>
      </c>
      <c r="G75" s="10" t="e">
        <f>IF($E$7="ja",G71,IF($E$7="nee",G73))</f>
        <v>#DIV/0!</v>
      </c>
      <c r="H75" s="10" t="e">
        <f>IF($E$7="ja",H71,IF($E$7="nee",H73))</f>
        <v>#DIV/0!</v>
      </c>
      <c r="AG75"/>
      <c r="AH75"/>
      <c r="AI75"/>
    </row>
  </sheetData>
  <sheetProtection sheet="1" objects="1" scenarios="1"/>
  <mergeCells count="16">
    <mergeCell ref="C8:D8"/>
    <mergeCell ref="H10:I10"/>
    <mergeCell ref="J10:K10"/>
    <mergeCell ref="H55:I55"/>
    <mergeCell ref="J55:K55"/>
    <mergeCell ref="G2:H2"/>
    <mergeCell ref="D3:E3"/>
    <mergeCell ref="G3:H3"/>
    <mergeCell ref="C5:AN5"/>
    <mergeCell ref="C7:D7"/>
    <mergeCell ref="D58:E58"/>
    <mergeCell ref="C10:G10"/>
    <mergeCell ref="L10:M10"/>
    <mergeCell ref="AG10:AH10"/>
    <mergeCell ref="D54:G54"/>
    <mergeCell ref="L55:M55"/>
  </mergeCells>
  <conditionalFormatting sqref="C18:C21">
    <cfRule type="expression" dxfId="313" priority="7" stopIfTrue="1">
      <formula>$L18&lt;0</formula>
    </cfRule>
    <cfRule type="expression" priority="5" stopIfTrue="1">
      <formula>$L18=""</formula>
    </cfRule>
    <cfRule type="expression" dxfId="312" priority="6" stopIfTrue="1">
      <formula>$L18&gt;9</formula>
    </cfRule>
  </conditionalFormatting>
  <conditionalFormatting sqref="C22:C53">
    <cfRule type="cellIs" dxfId="311" priority="76" stopIfTrue="1" operator="equal">
      <formula>""</formula>
    </cfRule>
  </conditionalFormatting>
  <conditionalFormatting sqref="D18:D53">
    <cfRule type="cellIs" dxfId="310" priority="13" stopIfTrue="1" operator="equal">
      <formula>""</formula>
    </cfRule>
  </conditionalFormatting>
  <conditionalFormatting sqref="E7:E8 D9">
    <cfRule type="cellIs" dxfId="309" priority="44" stopIfTrue="1" operator="equal">
      <formula>"ja"</formula>
    </cfRule>
    <cfRule type="cellIs" dxfId="308" priority="45" stopIfTrue="1" operator="equal">
      <formula>"nee"</formula>
    </cfRule>
  </conditionalFormatting>
  <conditionalFormatting sqref="E18:E53">
    <cfRule type="cellIs" dxfId="307" priority="14" stopIfTrue="1" operator="equal">
      <formula>""</formula>
    </cfRule>
  </conditionalFormatting>
  <conditionalFormatting sqref="E18:F53">
    <cfRule type="cellIs" dxfId="306" priority="11" stopIfTrue="1" operator="equal">
      <formula>"x"</formula>
    </cfRule>
  </conditionalFormatting>
  <conditionalFormatting sqref="F18:F53">
    <cfRule type="cellIs" dxfId="305" priority="12" stopIfTrue="1" operator="equal">
      <formula>""</formula>
    </cfRule>
  </conditionalFormatting>
  <conditionalFormatting sqref="G11:G13">
    <cfRule type="expression" dxfId="304" priority="51" stopIfTrue="1">
      <formula>$L$3="ja"</formula>
    </cfRule>
    <cfRule type="expression" dxfId="303" priority="50" stopIfTrue="1">
      <formula>$J$3="ja"</formula>
    </cfRule>
  </conditionalFormatting>
  <conditionalFormatting sqref="G18:G53">
    <cfRule type="cellIs" dxfId="302" priority="15" stopIfTrue="1" operator="equal">
      <formula>""</formula>
    </cfRule>
    <cfRule type="cellIs" dxfId="301" priority="16" stopIfTrue="1" operator="greaterThan">
      <formula>""</formula>
    </cfRule>
  </conditionalFormatting>
  <conditionalFormatting sqref="H11:H13">
    <cfRule type="expression" dxfId="300" priority="26">
      <formula>$K$2="ja"</formula>
    </cfRule>
    <cfRule type="expression" dxfId="299" priority="53" stopIfTrue="1">
      <formula>$L$2="ja"</formula>
    </cfRule>
    <cfRule type="expression" dxfId="298" priority="52" stopIfTrue="1">
      <formula>$J$2="ja"</formula>
    </cfRule>
  </conditionalFormatting>
  <conditionalFormatting sqref="H18:M53">
    <cfRule type="cellIs" dxfId="297" priority="8" stopIfTrue="1" operator="equal">
      <formula>0</formula>
    </cfRule>
    <cfRule type="cellIs" dxfId="296" priority="9" stopIfTrue="1" operator="lessThanOrEqual">
      <formula>$D18</formula>
    </cfRule>
    <cfRule type="cellIs" dxfId="295" priority="10" stopIfTrue="1" operator="notEqual">
      <formula>$D18</formula>
    </cfRule>
  </conditionalFormatting>
  <conditionalFormatting sqref="I11:I13">
    <cfRule type="expression" dxfId="294" priority="54" stopIfTrue="1">
      <formula>$J$3="ja"</formula>
    </cfRule>
  </conditionalFormatting>
  <conditionalFormatting sqref="I11:J13">
    <cfRule type="expression" dxfId="293" priority="21">
      <formula>$M$2="ja"</formula>
    </cfRule>
  </conditionalFormatting>
  <conditionalFormatting sqref="I11:K13">
    <cfRule type="expression" dxfId="292" priority="18">
      <formula>$L$3="ja"</formula>
    </cfRule>
  </conditionalFormatting>
  <conditionalFormatting sqref="J11:J13">
    <cfRule type="expression" dxfId="291" priority="25">
      <formula>$K$2="ja"</formula>
    </cfRule>
    <cfRule type="expression" dxfId="290" priority="27">
      <formula>$L$2="ja"</formula>
    </cfRule>
  </conditionalFormatting>
  <conditionalFormatting sqref="J11:M13">
    <cfRule type="expression" dxfId="289" priority="28">
      <formula>$J$3="ja"</formula>
    </cfRule>
  </conditionalFormatting>
  <conditionalFormatting sqref="L11:M13">
    <cfRule type="expression" dxfId="288" priority="57" stopIfTrue="1">
      <formula>$N$2="ja"</formula>
    </cfRule>
    <cfRule type="expression" dxfId="287" priority="56" stopIfTrue="1">
      <formula>$M$2="ja"</formula>
    </cfRule>
    <cfRule type="expression" dxfId="286" priority="55" stopIfTrue="1">
      <formula>$L$2="ja"</formula>
    </cfRule>
    <cfRule type="expression" dxfId="285" priority="23">
      <formula>$K$2="ja"</formula>
    </cfRule>
  </conditionalFormatting>
  <conditionalFormatting sqref="AE18:AE53">
    <cfRule type="cellIs" dxfId="284" priority="58" stopIfTrue="1" operator="notEqual">
      <formula>""</formula>
    </cfRule>
  </conditionalFormatting>
  <conditionalFormatting sqref="AF11:AF13">
    <cfRule type="cellIs" dxfId="283" priority="74" stopIfTrue="1" operator="equal">
      <formula>1</formula>
    </cfRule>
    <cfRule type="cellIs" dxfId="282" priority="75" stopIfTrue="1" operator="lessThan">
      <formula>1</formula>
    </cfRule>
  </conditionalFormatting>
  <conditionalFormatting sqref="AF18:AF53">
    <cfRule type="cellIs" dxfId="281" priority="59" stopIfTrue="1" operator="equal">
      <formula>1</formula>
    </cfRule>
    <cfRule type="cellIs" dxfId="280" priority="60" stopIfTrue="1" operator="lessThan">
      <formula>1</formula>
    </cfRule>
  </conditionalFormatting>
  <conditionalFormatting sqref="AG18:AG53">
    <cfRule type="cellIs" dxfId="279" priority="1" stopIfTrue="1" operator="equal">
      <formula>1</formula>
    </cfRule>
    <cfRule type="cellIs" dxfId="278" priority="2" stopIfTrue="1" operator="equal">
      <formula>""</formula>
    </cfRule>
  </conditionalFormatting>
  <conditionalFormatting sqref="AH18:AH53">
    <cfRule type="cellIs" dxfId="277" priority="4" stopIfTrue="1" operator="equal">
      <formula>""</formula>
    </cfRule>
    <cfRule type="cellIs" dxfId="276" priority="3" stopIfTrue="1" operator="equal">
      <formula>1</formula>
    </cfRule>
  </conditionalFormatting>
  <conditionalFormatting sqref="AI18:AI53">
    <cfRule type="cellIs" dxfId="275" priority="34" stopIfTrue="1" operator="equal">
      <formula>""</formula>
    </cfRule>
    <cfRule type="expression" dxfId="274" priority="33" stopIfTrue="1">
      <formula>$C18&gt;0</formula>
    </cfRule>
    <cfRule type="cellIs" dxfId="273" priority="32" stopIfTrue="1" operator="equal">
      <formula>"x"</formula>
    </cfRule>
  </conditionalFormatting>
  <conditionalFormatting sqref="AJ18:AJ53 AJ54:AN54 AP54">
    <cfRule type="expression" dxfId="272" priority="46" stopIfTrue="1">
      <formula>$J$3="ja"</formula>
    </cfRule>
    <cfRule type="expression" dxfId="271" priority="47" stopIfTrue="1">
      <formula>$L$3="ja"</formula>
    </cfRule>
  </conditionalFormatting>
  <conditionalFormatting sqref="AK11:AK13 AN11:AN13">
    <cfRule type="expression" dxfId="270" priority="48" stopIfTrue="1">
      <formula>$L$3="ja"</formula>
    </cfRule>
  </conditionalFormatting>
  <conditionalFormatting sqref="AK11:AK13">
    <cfRule type="expression" dxfId="269" priority="17">
      <formula>$J$3="ja"</formula>
    </cfRule>
  </conditionalFormatting>
  <conditionalFormatting sqref="AK18:AK53">
    <cfRule type="expression" dxfId="268" priority="38" stopIfTrue="1">
      <formula>$AL18=""</formula>
    </cfRule>
    <cfRule type="expression" dxfId="267" priority="40" stopIfTrue="1">
      <formula>$AL18&gt;=$AJ18</formula>
    </cfRule>
    <cfRule type="expression" dxfId="266" priority="39" stopIfTrue="1">
      <formula>$AL18&lt;$AJ18</formula>
    </cfRule>
  </conditionalFormatting>
  <conditionalFormatting sqref="AL18:AM53 AO18:AP53">
    <cfRule type="expression" dxfId="265" priority="49" stopIfTrue="1">
      <formula>$L$3="ja"</formula>
    </cfRule>
  </conditionalFormatting>
  <conditionalFormatting sqref="AN18:AN53">
    <cfRule type="expression" dxfId="264" priority="42" stopIfTrue="1">
      <formula>$AO18&lt;$AL18</formula>
    </cfRule>
    <cfRule type="expression" dxfId="263" priority="41" stopIfTrue="1">
      <formula>$AO18=""</formula>
    </cfRule>
    <cfRule type="expression" dxfId="262" priority="43" stopIfTrue="1">
      <formula>$AO18&gt;=$AL18</formula>
    </cfRule>
  </conditionalFormatting>
  <dataValidations count="11">
    <dataValidation allowBlank="1" showInputMessage="1" showErrorMessage="1" promptTitle="invoer gegevens" prompt="gegevens verschijnen_x000a_automatisch, u hoeft_x000a_hier niets in te vullen" sqref="AG18:AH53" xr:uid="{0744D4A3-3214-43D3-88D4-02980AAB3F95}"/>
    <dataValidation type="list" allowBlank="1" showInputMessage="1" showErrorMessage="1" promptTitle="Kies uit:" prompt="1. PrO_x000a_2. VMBO-lwoo_x000a_3. VMBO-basis_x000a_4. VMBO-kader_x000a_5. VMBO-gemengd_x000a_6. VMBO-theorie_x000a_7. HAVO_x000a_8. VWO" sqref="G18:G53" xr:uid="{EEAD2DC7-759A-4466-B9EE-BA5D91833789}">
      <formula1>"pro,lwoo,vmbo-b,vmbo-k,vmbo-g,vmbo-t,havo,vwo"</formula1>
    </dataValidation>
    <dataValidation type="list" allowBlank="1" showInputMessage="1" showErrorMessage="1" sqref="E2" xr:uid="{D9AE540E-6856-488F-9A52-C5F76BEA5EC8}">
      <formula1>"--,A,B,C,D,E,F,G,H,I,J,"</formula1>
    </dataValidation>
    <dataValidation type="list" allowBlank="1" showInputMessage="1" showErrorMessage="1" sqref="D2" xr:uid="{55106D48-8499-4154-B75F-36E8BBA6B00D}">
      <formula1>"3,4,5,6,7,8,"</formula1>
    </dataValidation>
    <dataValidation allowBlank="1" showInputMessage="1" showErrorMessage="1" promptTitle="doublure" prompt="zet een x_x000a_als de leerling_x000a_vanaf groep 3_x000a_is gedoubleerd" sqref="F18:F53" xr:uid="{BFE313DE-8036-4561-A385-BF9CE19E2022}"/>
    <dataValidation allowBlank="1" showInputMessage="1" showErrorMessage="1" promptTitle="specifieke onderwijsbehoefte" prompt="zet een x voor een leerling met_x000a_een specifieke onderwijsbehoefte" sqref="E18:E52" xr:uid="{63775E21-AEF7-416A-A8A4-EAC578F2C5BC}"/>
    <dataValidation allowBlank="1" showInputMessage="1" showErrorMessage="1" promptTitle="sociaal competent" prompt="zet een x voor_x000a_een leerling die_x000a_moeite heeft met_x000a_soc. competentie" sqref="AI18:AI53" xr:uid="{0EE94FB7-65A9-4C7C-B8DE-7839BB64E99D}"/>
    <dataValidation allowBlank="1" showInputMessage="1" showErrorMessage="1" promptTitle="in te vullen niveau" prompt="vul in: A-B-C-D-E_x000a_     of: 1-2-3-4-5" sqref="H18:M53 D18:D53" xr:uid="{B476B26F-28BB-4143-B8D2-DAC9185000AC}"/>
    <dataValidation type="list" allowBlank="1" showInputMessage="1" showErrorMessage="1" promptTitle="specifieke onderwijsbehoefte" prompt="zet een x voor een leerling met_x000a_een specifieke onderwijsbehoefte" sqref="E53" xr:uid="{BBCFCB48-D640-4B04-8E2C-2FA28BBF8E1D}">
      <formula1>"--,x,"</formula1>
    </dataValidation>
    <dataValidation type="list" allowBlank="1" showInputMessage="1" showErrorMessage="1" promptTitle="kies uit:" prompt="1. PrO_x000a_2. VMBO-lwoo_x000a_3. VMBO-basis_x000a_4. VMBO-kader_x000a_5. VMBO-gemengd_x000a_6. VMBO-theorie_x000a_7. HAVO_x000a_8. VWO" sqref="AN18:AN53 AK18:AK53" xr:uid="{F4051B5F-BD77-4B6D-B759-E1D12D3CC6BE}">
      <formula1>"pro,lwoo,vmbo-b,vmbo-k,vmbo-g,vmbo-t,havo,vwo,"</formula1>
    </dataValidation>
    <dataValidation type="list" allowBlank="1" showInputMessage="1" showErrorMessage="1" sqref="E7" xr:uid="{BA7ED4F5-D0D0-4A37-AAAC-CC9640536124}">
      <formula1>"ja,nee,"</formula1>
    </dataValidation>
  </dataValidations>
  <pageMargins left="0.89" right="0.28000000000000003" top="0.57999999999999996" bottom="0.22" header="0.13" footer="0.14000000000000001"/>
  <pageSetup paperSize="9" scale="73" orientation="landscape" r:id="rId1"/>
  <headerFooter alignWithMargins="0">
    <oddFooter>&amp;L&amp;8© Meesterwerk</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BBFCF-5B12-4F7A-B08A-045816330224}">
  <sheetPr codeName="Blad2">
    <tabColor rgb="FF66FF66"/>
  </sheetPr>
  <dimension ref="B1:AP75"/>
  <sheetViews>
    <sheetView showGridLines="0" showRowColHeaders="0" zoomScaleNormal="100" workbookViewId="0">
      <selection activeCell="D2" sqref="D2"/>
    </sheetView>
  </sheetViews>
  <sheetFormatPr defaultRowHeight="12.5" x14ac:dyDescent="0.25"/>
  <cols>
    <col min="2" max="2" width="3.7265625" customWidth="1"/>
    <col min="3" max="3" width="20.7265625" customWidth="1"/>
    <col min="4" max="4" width="9.54296875" style="4" bestFit="1" customWidth="1"/>
    <col min="7" max="7" width="10.7265625" style="4" customWidth="1"/>
    <col min="8" max="9" width="10.54296875" style="4" bestFit="1" customWidth="1"/>
    <col min="10" max="10" width="10.7265625" style="4" bestFit="1" customWidth="1"/>
    <col min="11" max="11" width="10.7265625" style="4" customWidth="1"/>
    <col min="12" max="13" width="10.54296875" style="4" bestFit="1" customWidth="1"/>
    <col min="14" max="14" width="10.54296875" style="4" hidden="1" customWidth="1"/>
    <col min="15" max="30" width="9.1796875" style="4" hidden="1" customWidth="1"/>
    <col min="31" max="31" width="9.26953125" style="4" hidden="1" customWidth="1"/>
    <col min="32" max="32" width="9.453125" style="4" bestFit="1" customWidth="1"/>
    <col min="33" max="34" width="9.453125" bestFit="1" customWidth="1"/>
    <col min="36" max="36" width="9.1796875" style="4" hidden="1" customWidth="1"/>
    <col min="37" max="37" width="10.7265625" style="4" customWidth="1"/>
    <col min="38" max="39" width="9.1796875" style="4" hidden="1" customWidth="1"/>
    <col min="40" max="40" width="10.7265625" style="4" customWidth="1"/>
    <col min="41" max="42" width="9.1796875" style="4" hidden="1" customWidth="1"/>
    <col min="43" max="43" width="9.54296875" customWidth="1"/>
  </cols>
  <sheetData>
    <row r="1" spans="2:42" ht="13" thickBot="1" x14ac:dyDescent="0.3">
      <c r="J1" s="114"/>
      <c r="K1" s="114"/>
      <c r="L1" s="114"/>
      <c r="M1" s="114"/>
      <c r="N1" s="114"/>
      <c r="O1" s="114"/>
    </row>
    <row r="2" spans="2:42" ht="20" thickBot="1" x14ac:dyDescent="0.65">
      <c r="B2" s="77"/>
      <c r="C2" s="80" t="s">
        <v>0</v>
      </c>
      <c r="D2" s="79">
        <v>4</v>
      </c>
      <c r="E2" s="115"/>
      <c r="F2" s="16"/>
      <c r="G2" s="205" t="s">
        <v>1</v>
      </c>
      <c r="H2" s="205"/>
      <c r="J2" s="116" t="b">
        <f>IF($D$2=3,"ja",IF($D$2="3A","ja",IF($D$2="3B","ja",IF($D$2="3C","ja"))))</f>
        <v>0</v>
      </c>
      <c r="K2" s="116" t="b">
        <f>IF($D$2=5,"ja",IF($D$2="5A","ja",IF($D$2="5B","ja",IF($D$2="5C","ja"))))</f>
        <v>0</v>
      </c>
      <c r="L2" s="116" t="str">
        <f>IF($D$2=4,"ja",IF($D$2="4A","ja",IF($D$2="4B","ja",IF($D$2="4C","ja"))))</f>
        <v>ja</v>
      </c>
      <c r="M2" s="116" t="b">
        <f>IF($D$2=6,"ja",IF($D$2="6A","ja",IF($D$2="6B","ja",IF($D$2="6C","ja"))))</f>
        <v>0</v>
      </c>
      <c r="N2" s="114" t="b">
        <f>IF($D$2=8,"ja",IF($D$2="8A","ja",IF($D$2="8B","ja",IF($D$2="8C","ja"))))</f>
        <v>0</v>
      </c>
      <c r="O2" s="114"/>
      <c r="P2" s="3"/>
      <c r="Q2" s="3"/>
      <c r="R2" s="3"/>
      <c r="S2" s="3"/>
      <c r="T2" s="3"/>
      <c r="U2" s="3"/>
      <c r="V2" s="3"/>
      <c r="W2" s="3"/>
      <c r="X2" s="3"/>
      <c r="Y2" s="3"/>
      <c r="Z2" s="3"/>
      <c r="AA2" s="3"/>
      <c r="AB2" s="3"/>
      <c r="AC2" s="3"/>
      <c r="AD2" s="3"/>
      <c r="AE2" s="3"/>
      <c r="AF2" s="3"/>
    </row>
    <row r="3" spans="2:42" ht="20" thickBot="1" x14ac:dyDescent="0.65">
      <c r="B3" s="77"/>
      <c r="C3" s="80" t="s">
        <v>71</v>
      </c>
      <c r="D3" s="196">
        <v>45692</v>
      </c>
      <c r="E3" s="197"/>
      <c r="F3" s="16"/>
      <c r="G3" s="206" t="s">
        <v>2</v>
      </c>
      <c r="H3" s="206"/>
      <c r="I3" s="3"/>
      <c r="J3" s="116" t="b">
        <f>IF($D$2=7,"ja",IF($D$2="7A","ja",IF($D$2="7B","ja",IF($D$2="7C","ja"))))</f>
        <v>0</v>
      </c>
      <c r="K3" s="116"/>
      <c r="L3" s="116" t="b">
        <f>IF($D$2=8,"ja",IF($D$2="8A","ja",IF($D$2="8B","ja",IF($D$2="8C","ja"))))</f>
        <v>0</v>
      </c>
      <c r="M3" s="116"/>
      <c r="N3" s="114"/>
      <c r="O3" s="114"/>
      <c r="P3" s="3"/>
      <c r="Q3" s="3"/>
      <c r="R3" s="3"/>
      <c r="S3" s="3"/>
      <c r="T3" s="3"/>
      <c r="U3" s="3"/>
      <c r="V3" s="3"/>
      <c r="W3" s="3"/>
      <c r="X3" s="3"/>
      <c r="Y3" s="3"/>
      <c r="Z3" s="3"/>
      <c r="AA3" s="3"/>
      <c r="AB3" s="3"/>
      <c r="AC3" s="3"/>
      <c r="AD3" s="3"/>
      <c r="AE3" s="3"/>
      <c r="AF3" s="3"/>
    </row>
    <row r="4" spans="2:42" ht="21.5" x14ac:dyDescent="0.6">
      <c r="C4" s="1"/>
      <c r="D4" s="76"/>
      <c r="E4" s="76"/>
      <c r="F4" s="16"/>
      <c r="G4" s="3"/>
      <c r="H4" s="3"/>
      <c r="I4" s="3"/>
      <c r="J4" s="3"/>
      <c r="K4" s="3"/>
      <c r="L4" s="3"/>
      <c r="M4" s="3"/>
      <c r="N4" s="3"/>
      <c r="O4" s="3"/>
      <c r="P4" s="3"/>
      <c r="Q4" s="3"/>
      <c r="R4" s="3"/>
      <c r="S4" s="3"/>
      <c r="T4" s="3"/>
      <c r="U4" s="3"/>
      <c r="V4" s="3"/>
      <c r="W4" s="3"/>
      <c r="X4" s="3"/>
      <c r="Y4" s="3"/>
      <c r="Z4" s="3"/>
      <c r="AA4" s="3"/>
      <c r="AB4" s="3"/>
      <c r="AC4" s="3"/>
      <c r="AD4" s="3"/>
      <c r="AE4" s="3"/>
      <c r="AF4" s="3"/>
    </row>
    <row r="5" spans="2:42" ht="15.5" x14ac:dyDescent="0.35">
      <c r="C5" s="207" t="s">
        <v>72</v>
      </c>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9"/>
    </row>
    <row r="6" spans="2:42" ht="13" x14ac:dyDescent="0.3">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row>
    <row r="7" spans="2:42" ht="13" x14ac:dyDescent="0.3">
      <c r="C7" s="210" t="s">
        <v>30</v>
      </c>
      <c r="D7" s="211"/>
      <c r="E7" s="74" t="s">
        <v>78</v>
      </c>
      <c r="I7" s="3"/>
      <c r="J7" s="3"/>
      <c r="K7" s="3"/>
    </row>
    <row r="8" spans="2:42" ht="13" x14ac:dyDescent="0.3">
      <c r="C8" s="210" t="s">
        <v>29</v>
      </c>
      <c r="D8" s="211"/>
      <c r="E8" s="75" t="str">
        <f>IF(E7="ja","nee",IF(E7="nee","ja",IF(E7="","")))</f>
        <v>nee</v>
      </c>
    </row>
    <row r="9" spans="2:42" x14ac:dyDescent="0.25">
      <c r="C9" s="18"/>
      <c r="D9" s="19"/>
    </row>
    <row r="10" spans="2:42" x14ac:dyDescent="0.25">
      <c r="C10" s="198" t="s">
        <v>70</v>
      </c>
      <c r="D10" s="199"/>
      <c r="E10" s="199"/>
      <c r="F10" s="199"/>
      <c r="G10" s="200"/>
      <c r="H10" s="198" t="s">
        <v>93</v>
      </c>
      <c r="I10" s="212"/>
      <c r="J10" s="198" t="s">
        <v>33</v>
      </c>
      <c r="K10" s="212"/>
      <c r="L10" s="201" t="s">
        <v>34</v>
      </c>
      <c r="M10" s="202"/>
      <c r="AF10" s="103"/>
      <c r="AG10" s="203" t="s">
        <v>1</v>
      </c>
      <c r="AH10" s="203"/>
      <c r="AI10" s="54"/>
      <c r="AJ10" s="54"/>
      <c r="AK10" s="54"/>
      <c r="AL10" s="54"/>
      <c r="AM10" s="54"/>
      <c r="AN10" s="60"/>
    </row>
    <row r="11" spans="2:42" x14ac:dyDescent="0.25">
      <c r="C11" s="61" t="s">
        <v>69</v>
      </c>
      <c r="D11" s="37" t="s">
        <v>38</v>
      </c>
      <c r="E11" s="40" t="s">
        <v>39</v>
      </c>
      <c r="F11" s="40" t="s">
        <v>41</v>
      </c>
      <c r="G11" s="43" t="s">
        <v>57</v>
      </c>
      <c r="H11" s="44" t="s">
        <v>58</v>
      </c>
      <c r="I11" s="43" t="s">
        <v>59</v>
      </c>
      <c r="J11" s="45" t="s">
        <v>60</v>
      </c>
      <c r="K11" s="97" t="s">
        <v>84</v>
      </c>
      <c r="L11" s="43" t="s">
        <v>61</v>
      </c>
      <c r="M11" s="43" t="s">
        <v>62</v>
      </c>
      <c r="N11" s="4" t="s">
        <v>4</v>
      </c>
      <c r="O11" s="4" t="s">
        <v>5</v>
      </c>
      <c r="P11" s="4" t="s">
        <v>3</v>
      </c>
      <c r="Q11" s="99" t="s">
        <v>85</v>
      </c>
      <c r="R11" s="4" t="s">
        <v>6</v>
      </c>
      <c r="S11" s="4" t="s">
        <v>7</v>
      </c>
      <c r="T11" s="4" t="s">
        <v>8</v>
      </c>
      <c r="AE11" s="64" t="s">
        <v>9</v>
      </c>
      <c r="AF11" s="104" t="s">
        <v>63</v>
      </c>
      <c r="AG11" s="71" t="s">
        <v>41</v>
      </c>
      <c r="AH11" s="52" t="s">
        <v>39</v>
      </c>
      <c r="AI11" s="37" t="s">
        <v>44</v>
      </c>
      <c r="AJ11" s="29" t="s">
        <v>11</v>
      </c>
      <c r="AK11" s="43" t="s">
        <v>64</v>
      </c>
      <c r="AL11" s="6" t="s">
        <v>11</v>
      </c>
      <c r="AM11" s="6" t="s">
        <v>12</v>
      </c>
      <c r="AN11" s="43" t="s">
        <v>65</v>
      </c>
      <c r="AO11" s="6" t="s">
        <v>11</v>
      </c>
      <c r="AP11" s="6" t="s">
        <v>12</v>
      </c>
    </row>
    <row r="12" spans="2:42" x14ac:dyDescent="0.25">
      <c r="C12" s="62"/>
      <c r="D12" s="38" t="s">
        <v>37</v>
      </c>
      <c r="E12" s="41" t="s">
        <v>40</v>
      </c>
      <c r="F12" s="41"/>
      <c r="G12" s="46" t="s">
        <v>23</v>
      </c>
      <c r="H12" s="47" t="s">
        <v>13</v>
      </c>
      <c r="I12" s="46" t="s">
        <v>14</v>
      </c>
      <c r="J12" s="48"/>
      <c r="K12" s="98" t="s">
        <v>60</v>
      </c>
      <c r="L12" s="46" t="s">
        <v>15</v>
      </c>
      <c r="M12" s="46" t="s">
        <v>16</v>
      </c>
      <c r="N12" s="4" t="s">
        <v>13</v>
      </c>
      <c r="O12" s="4" t="s">
        <v>14</v>
      </c>
      <c r="P12" s="4" t="s">
        <v>3</v>
      </c>
      <c r="Q12" s="4" t="s">
        <v>3</v>
      </c>
      <c r="R12" s="4" t="s">
        <v>15</v>
      </c>
      <c r="S12" s="4" t="s">
        <v>16</v>
      </c>
      <c r="U12" s="4" t="s">
        <v>17</v>
      </c>
      <c r="V12" s="4" t="s">
        <v>18</v>
      </c>
      <c r="W12" s="4" t="s">
        <v>19</v>
      </c>
      <c r="X12" s="4" t="s">
        <v>20</v>
      </c>
      <c r="Y12" s="4" t="s">
        <v>21</v>
      </c>
      <c r="Z12" s="4">
        <v>1</v>
      </c>
      <c r="AA12" s="4">
        <v>2</v>
      </c>
      <c r="AB12" s="4">
        <v>3</v>
      </c>
      <c r="AC12" s="4">
        <v>4</v>
      </c>
      <c r="AD12" s="4">
        <v>5</v>
      </c>
      <c r="AE12" s="65" t="s">
        <v>22</v>
      </c>
      <c r="AF12" s="105" t="s">
        <v>35</v>
      </c>
      <c r="AG12" s="72"/>
      <c r="AH12" s="53" t="s">
        <v>40</v>
      </c>
      <c r="AI12" s="38" t="s">
        <v>45</v>
      </c>
      <c r="AJ12" s="24"/>
      <c r="AK12" s="46" t="s">
        <v>23</v>
      </c>
      <c r="AL12" s="8"/>
      <c r="AM12" s="8"/>
      <c r="AN12" s="46" t="s">
        <v>24</v>
      </c>
      <c r="AO12" s="8"/>
      <c r="AP12" s="8"/>
    </row>
    <row r="13" spans="2:42" s="16" customFormat="1" x14ac:dyDescent="0.25">
      <c r="C13" s="63"/>
      <c r="D13" s="39"/>
      <c r="E13" s="42"/>
      <c r="F13" s="42"/>
      <c r="G13" s="50"/>
      <c r="H13" s="49" t="s">
        <v>31</v>
      </c>
      <c r="I13" s="50" t="s">
        <v>31</v>
      </c>
      <c r="J13" s="51" t="s">
        <v>31</v>
      </c>
      <c r="K13" s="51" t="s">
        <v>31</v>
      </c>
      <c r="L13" s="50" t="s">
        <v>32</v>
      </c>
      <c r="M13" s="50" t="s">
        <v>32</v>
      </c>
      <c r="N13" s="3"/>
      <c r="O13" s="3"/>
      <c r="P13" s="3"/>
      <c r="Q13" s="3"/>
      <c r="R13" s="3"/>
      <c r="S13" s="3"/>
      <c r="T13" s="3"/>
      <c r="U13" s="3"/>
      <c r="V13" s="3"/>
      <c r="W13" s="3"/>
      <c r="X13" s="3"/>
      <c r="Y13" s="3"/>
      <c r="Z13" s="3"/>
      <c r="AA13" s="3"/>
      <c r="AB13" s="3"/>
      <c r="AC13" s="3"/>
      <c r="AD13" s="3"/>
      <c r="AE13" s="66"/>
      <c r="AF13" s="81" t="s">
        <v>36</v>
      </c>
      <c r="AG13" s="73" t="s">
        <v>42</v>
      </c>
      <c r="AH13" s="22" t="s">
        <v>43</v>
      </c>
      <c r="AI13" s="39" t="s">
        <v>46</v>
      </c>
      <c r="AJ13" s="24"/>
      <c r="AK13" s="50" t="s">
        <v>47</v>
      </c>
      <c r="AL13" s="7"/>
      <c r="AM13" s="7"/>
      <c r="AN13" s="50" t="s">
        <v>48</v>
      </c>
      <c r="AO13" s="7"/>
      <c r="AP13" s="7"/>
    </row>
    <row r="14" spans="2:42" s="16" customFormat="1" hidden="1" x14ac:dyDescent="0.25">
      <c r="C14" s="89" t="s">
        <v>79</v>
      </c>
      <c r="D14" s="90" t="s">
        <v>17</v>
      </c>
      <c r="E14" s="91" t="s">
        <v>73</v>
      </c>
      <c r="F14" s="91" t="s">
        <v>20</v>
      </c>
      <c r="G14" s="90" t="s">
        <v>17</v>
      </c>
      <c r="H14" s="90" t="s">
        <v>74</v>
      </c>
      <c r="I14" s="90" t="s">
        <v>18</v>
      </c>
      <c r="J14" s="91" t="s">
        <v>73</v>
      </c>
      <c r="K14" s="91"/>
      <c r="L14" s="90" t="s">
        <v>75</v>
      </c>
      <c r="M14" s="90" t="s">
        <v>76</v>
      </c>
      <c r="N14" s="3"/>
      <c r="O14" s="3"/>
      <c r="P14" s="3"/>
      <c r="Q14" s="3"/>
      <c r="R14" s="3"/>
      <c r="S14" s="3"/>
      <c r="T14" s="3"/>
      <c r="U14" s="3"/>
      <c r="V14" s="3"/>
      <c r="W14" s="3"/>
      <c r="X14" s="3"/>
      <c r="Y14" s="3"/>
      <c r="Z14" s="3"/>
      <c r="AA14" s="3"/>
      <c r="AB14" s="3"/>
      <c r="AC14" s="3"/>
      <c r="AD14" s="3"/>
      <c r="AE14" s="65"/>
      <c r="AF14" s="100" t="s">
        <v>21</v>
      </c>
      <c r="AG14" s="83" t="s">
        <v>20</v>
      </c>
      <c r="AH14" s="81" t="s">
        <v>73</v>
      </c>
      <c r="AI14" s="7" t="s">
        <v>73</v>
      </c>
      <c r="AJ14" s="3"/>
      <c r="AK14" s="3" t="s">
        <v>77</v>
      </c>
      <c r="AL14" s="3"/>
      <c r="AM14" s="3"/>
      <c r="AN14" s="82" t="s">
        <v>77</v>
      </c>
      <c r="AO14" s="3"/>
      <c r="AP14" s="3"/>
    </row>
    <row r="15" spans="2:42" s="16" customFormat="1" hidden="1" x14ac:dyDescent="0.25">
      <c r="C15" s="89" t="s">
        <v>20</v>
      </c>
      <c r="D15" s="90"/>
      <c r="E15" s="91"/>
      <c r="F15" s="91"/>
      <c r="G15" s="90"/>
      <c r="H15" s="90"/>
      <c r="I15" s="90"/>
      <c r="J15" s="91"/>
      <c r="K15" s="91"/>
      <c r="L15" s="90"/>
      <c r="M15" s="90"/>
      <c r="N15" s="3"/>
      <c r="O15" s="3"/>
      <c r="P15" s="3"/>
      <c r="Q15" s="3"/>
      <c r="R15" s="3"/>
      <c r="S15" s="3"/>
      <c r="T15" s="3"/>
      <c r="U15" s="3"/>
      <c r="V15" s="3"/>
      <c r="W15" s="3"/>
      <c r="X15" s="3"/>
      <c r="Y15" s="3"/>
      <c r="Z15" s="3"/>
      <c r="AA15" s="3"/>
      <c r="AB15" s="3"/>
      <c r="AC15" s="3"/>
      <c r="AD15" s="3"/>
      <c r="AE15" s="65"/>
      <c r="AF15" s="100"/>
      <c r="AG15" s="83"/>
      <c r="AH15" s="81"/>
      <c r="AI15" s="7"/>
      <c r="AJ15" s="3"/>
      <c r="AK15" s="3"/>
      <c r="AL15" s="3"/>
      <c r="AM15" s="3"/>
      <c r="AN15" s="82"/>
      <c r="AO15" s="3"/>
      <c r="AP15" s="3"/>
    </row>
    <row r="16" spans="2:42" s="16" customFormat="1" hidden="1" x14ac:dyDescent="0.25">
      <c r="C16" s="89" t="s">
        <v>80</v>
      </c>
      <c r="D16" s="90"/>
      <c r="E16" s="91"/>
      <c r="F16" s="91"/>
      <c r="G16" s="90"/>
      <c r="H16" s="90"/>
      <c r="I16" s="90"/>
      <c r="J16" s="91"/>
      <c r="K16" s="91"/>
      <c r="L16" s="90"/>
      <c r="M16" s="90"/>
      <c r="N16" s="3"/>
      <c r="O16" s="3"/>
      <c r="P16" s="3"/>
      <c r="Q16" s="3"/>
      <c r="R16" s="3"/>
      <c r="S16" s="3"/>
      <c r="T16" s="3"/>
      <c r="U16" s="3"/>
      <c r="V16" s="3"/>
      <c r="W16" s="3"/>
      <c r="X16" s="3"/>
      <c r="Y16" s="3"/>
      <c r="Z16" s="3"/>
      <c r="AA16" s="3"/>
      <c r="AB16" s="3"/>
      <c r="AC16" s="3"/>
      <c r="AD16" s="3"/>
      <c r="AE16" s="65"/>
      <c r="AF16" s="100"/>
      <c r="AG16" s="83"/>
      <c r="AH16" s="81"/>
      <c r="AI16" s="7"/>
      <c r="AJ16" s="3"/>
      <c r="AK16" s="3"/>
      <c r="AL16" s="3"/>
      <c r="AM16" s="3"/>
      <c r="AN16" s="82"/>
      <c r="AO16" s="3"/>
      <c r="AP16" s="3"/>
    </row>
    <row r="17" spans="2:42" s="16" customFormat="1" hidden="1" x14ac:dyDescent="0.25">
      <c r="C17" s="89" t="s">
        <v>81</v>
      </c>
      <c r="D17" s="90"/>
      <c r="E17" s="91"/>
      <c r="F17" s="91"/>
      <c r="G17" s="90"/>
      <c r="H17" s="90"/>
      <c r="I17" s="90"/>
      <c r="J17" s="91"/>
      <c r="K17" s="91"/>
      <c r="L17" s="90"/>
      <c r="M17" s="90"/>
      <c r="N17" s="3"/>
      <c r="O17" s="3"/>
      <c r="P17" s="3"/>
      <c r="Q17" s="3"/>
      <c r="R17" s="3"/>
      <c r="S17" s="3"/>
      <c r="T17" s="3"/>
      <c r="U17" s="3"/>
      <c r="V17" s="3"/>
      <c r="W17" s="3"/>
      <c r="X17" s="3"/>
      <c r="Y17" s="3"/>
      <c r="Z17" s="3"/>
      <c r="AA17" s="3"/>
      <c r="AB17" s="3"/>
      <c r="AC17" s="3"/>
      <c r="AD17" s="3"/>
      <c r="AE17" s="65"/>
      <c r="AF17" s="100"/>
      <c r="AG17" s="83"/>
      <c r="AH17" s="81"/>
      <c r="AI17" s="7"/>
      <c r="AJ17" s="3"/>
      <c r="AK17" s="3"/>
      <c r="AL17" s="3"/>
      <c r="AM17" s="3"/>
      <c r="AN17" s="82"/>
      <c r="AO17" s="3"/>
      <c r="AP17" s="3"/>
    </row>
    <row r="18" spans="2:42" ht="15" customHeight="1" x14ac:dyDescent="0.25">
      <c r="B18">
        <v>1</v>
      </c>
      <c r="C18" s="132" t="s">
        <v>98</v>
      </c>
      <c r="D18" s="93" t="s">
        <v>18</v>
      </c>
      <c r="E18" s="21"/>
      <c r="F18" s="21"/>
      <c r="G18" s="88"/>
      <c r="H18" s="95" t="s">
        <v>17</v>
      </c>
      <c r="I18" s="12"/>
      <c r="J18" s="112" t="s">
        <v>19</v>
      </c>
      <c r="K18" s="12"/>
      <c r="L18" s="112" t="s">
        <v>19</v>
      </c>
      <c r="M18" s="113" t="s">
        <v>17</v>
      </c>
      <c r="N18" s="4">
        <f t="shared" ref="N18:N53" si="0">IF(D18="","",IF(H18="","",IF(H18=$D18,1,IF(H18&lt;$D18,1,IF(H18&gt;$D18,"",IF(H18="A+",1))))))</f>
        <v>1</v>
      </c>
      <c r="O18" s="4" t="str">
        <f t="shared" ref="O18:O53" si="1">IF(D18="","",IF(I18="","",IF(I18=$D18,1,IF(I18&lt;$D18,1,IF(I18&gt;$D18,"",IF(I18="A+",1))))))</f>
        <v/>
      </c>
      <c r="P18" s="4" t="str">
        <f t="shared" ref="P18:P53" si="2">IF(D18="","",IF(J18="","",IF(J18=$D18,1,IF(J18&lt;$D18,1,IF(J18&gt;$D18,"",IF(J18="A+",1))))))</f>
        <v/>
      </c>
      <c r="Q18" s="4" t="str">
        <f>IF(D18="","",IF(K18="","",IF(K18=$D18,1,IF(K18&lt;$D18,1,IF(K18&gt;$D18,"",IF(K18="A+",1))))))</f>
        <v/>
      </c>
      <c r="R18" s="4" t="str">
        <f t="shared" ref="R18:R53" si="3">IF(D18="","",IF(L18="","",IF(L18=$D18,1,IF(L18&lt;$D18,1,IF(L18&gt;$D18,"",IF(L18="A+",1))))))</f>
        <v/>
      </c>
      <c r="S18" s="4">
        <f t="shared" ref="S18:S53" si="4">IF(D18="","",IF(M18="","",IF(M18=$D18,1,IF(M18&lt;$D18,1,IF(M18&gt;$D18,"",IF(M18="A+",1))))))</f>
        <v>1</v>
      </c>
      <c r="T18" s="4">
        <f t="shared" ref="T18:T53" si="5">SUM(N18:S18)</f>
        <v>2</v>
      </c>
      <c r="U18" s="10" t="b">
        <f t="shared" ref="U18:U53" si="6">IF($D18="A",$AF18)</f>
        <v>0</v>
      </c>
      <c r="V18" s="10">
        <f t="shared" ref="V18:V53" si="7">IF($D18="B",$AF18)</f>
        <v>0.5</v>
      </c>
      <c r="W18" s="10" t="b">
        <f t="shared" ref="W18:W53" si="8">IF($D18="C",$AF18)</f>
        <v>0</v>
      </c>
      <c r="X18" s="10" t="b">
        <f t="shared" ref="X18:X53" si="9">IF($D18="D",$AF18)</f>
        <v>0</v>
      </c>
      <c r="Y18" s="10" t="b">
        <f t="shared" ref="Y18:Y53" si="10">IF($D18="E",$AF18)</f>
        <v>0</v>
      </c>
      <c r="Z18" s="10" t="b">
        <f>IF($D18=1,$AF18)</f>
        <v>0</v>
      </c>
      <c r="AA18" s="10" t="b">
        <f>IF($D18=2,$AF18)</f>
        <v>0</v>
      </c>
      <c r="AB18" s="10" t="b">
        <f>IF($D18=3,$AF18)</f>
        <v>0</v>
      </c>
      <c r="AC18" s="10" t="b">
        <f>IF($D18=4,$AF18)</f>
        <v>0</v>
      </c>
      <c r="AD18" s="10" t="b">
        <f>IF($D18=5,$AF18)</f>
        <v>0</v>
      </c>
      <c r="AE18" s="67">
        <f t="shared" ref="AE18:AE53" si="11">IF(D18="","",IF(D18&gt;0,COUNTA(H18:M18)))</f>
        <v>4</v>
      </c>
      <c r="AF18" s="101">
        <f t="shared" ref="AF18:AF53" si="12">IF(AE18=0,"",IF(AE18="","",IF(AE18&gt;0,T18/AE18)))</f>
        <v>0.5</v>
      </c>
      <c r="AG18" s="60" t="str">
        <f>IF(F18="","",IF(F18="x",1))</f>
        <v/>
      </c>
      <c r="AH18" s="14" t="str">
        <f>IF(E18="","",IF(E18="X",1))</f>
        <v/>
      </c>
      <c r="AI18" s="9"/>
      <c r="AJ18" s="84" t="str">
        <f t="shared" ref="AJ18:AJ53" si="13">IF(G18="","",IF(G18="pro",1,IF(G18="lwoo",2,IF(G18="vmbo-b",3,IF(G18="vmbo-k",4,IF(G18="vmbo-g",5,IF(G18="vmbo-t",6,IF(G18="havo",7))))))))</f>
        <v/>
      </c>
      <c r="AK18" s="55"/>
      <c r="AL18" s="85" t="str">
        <f t="shared" ref="AL18:AL53" si="14">IF(AK18="","",IF(AK18="pro",1,IF(AK18="lwoo",2,IF(AK18="vmbo-b",3,IF(AK18="vmbo-k",4,IF(AK18="vmbo-g",5,IF(AK18="vmbo-t",6,IF(AK18="havo",7))))))))</f>
        <v/>
      </c>
      <c r="AM18" s="86">
        <f t="shared" ref="AM18:AM53" si="15">IF(AL18="",0,IF(AL18&lt;AJ18,0,IF(AL18&gt;=AJ18,1)))</f>
        <v>0</v>
      </c>
      <c r="AN18" s="34"/>
      <c r="AO18" s="85" t="str">
        <f t="shared" ref="AO18:AO53" si="16">IF(AN18="","",IF(AN18="pro",1,IF(AN18="lwoo",2,IF(AN18="vmbo-b",3,IF(AN18="vmbo-k",4,IF(AN18="vmbo-g",5,IF(AN18="vmbo-t",6,IF(AN18="havo",7))))))))</f>
        <v/>
      </c>
      <c r="AP18" s="87">
        <f t="shared" ref="AP18:AP53" si="17">IF(AO18="",0,IF(AO18&lt;AL18,0,IF(AO18&gt;=AL18,1)))</f>
        <v>0</v>
      </c>
    </row>
    <row r="19" spans="2:42" ht="15" customHeight="1" x14ac:dyDescent="0.25">
      <c r="B19">
        <v>2</v>
      </c>
      <c r="C19" s="120" t="s">
        <v>99</v>
      </c>
      <c r="D19" s="94" t="s">
        <v>18</v>
      </c>
      <c r="E19" s="9"/>
      <c r="F19" s="9"/>
      <c r="G19" s="30"/>
      <c r="H19" s="95" t="s">
        <v>18</v>
      </c>
      <c r="I19" s="12"/>
      <c r="J19" s="112" t="s">
        <v>20</v>
      </c>
      <c r="K19" s="12"/>
      <c r="L19" s="112" t="s">
        <v>19</v>
      </c>
      <c r="M19" s="113" t="s">
        <v>17</v>
      </c>
      <c r="N19" s="4">
        <f t="shared" si="0"/>
        <v>1</v>
      </c>
      <c r="O19" s="4" t="str">
        <f t="shared" si="1"/>
        <v/>
      </c>
      <c r="P19" s="4" t="str">
        <f t="shared" si="2"/>
        <v/>
      </c>
      <c r="Q19" s="4" t="str">
        <f t="shared" ref="Q19:Q53" si="18">IF(D19="","",IF(K19="","",IF(K19=$D19,1,IF(K19&lt;$D19,1,IF(K19&gt;$D19,"",IF(K19="A+",1))))))</f>
        <v/>
      </c>
      <c r="R19" s="4" t="str">
        <f t="shared" si="3"/>
        <v/>
      </c>
      <c r="S19" s="4">
        <f t="shared" si="4"/>
        <v>1</v>
      </c>
      <c r="T19" s="4">
        <f t="shared" si="5"/>
        <v>2</v>
      </c>
      <c r="U19" s="10" t="b">
        <f t="shared" si="6"/>
        <v>0</v>
      </c>
      <c r="V19" s="10">
        <f t="shared" si="7"/>
        <v>0.5</v>
      </c>
      <c r="W19" s="10" t="b">
        <f t="shared" si="8"/>
        <v>0</v>
      </c>
      <c r="X19" s="10" t="b">
        <f t="shared" si="9"/>
        <v>0</v>
      </c>
      <c r="Y19" s="10" t="b">
        <f t="shared" si="10"/>
        <v>0</v>
      </c>
      <c r="Z19" s="10" t="b">
        <f t="shared" ref="Z19:Z53" si="19">IF($D19="1",$AF19)</f>
        <v>0</v>
      </c>
      <c r="AA19" s="10" t="b">
        <f t="shared" ref="AA19:AA53" si="20">IF($D19=2,$AF19)</f>
        <v>0</v>
      </c>
      <c r="AB19" s="10" t="b">
        <f t="shared" ref="AB19:AB53" si="21">IF($D19=3,$AF19)</f>
        <v>0</v>
      </c>
      <c r="AC19" s="10" t="b">
        <f t="shared" ref="AC19:AC53" si="22">IF($D19=4,$AF19)</f>
        <v>0</v>
      </c>
      <c r="AD19" s="10" t="b">
        <f t="shared" ref="AD19:AD53" si="23">IF($D19=5,$AF19)</f>
        <v>0</v>
      </c>
      <c r="AE19" s="68">
        <f t="shared" si="11"/>
        <v>4</v>
      </c>
      <c r="AF19" s="102">
        <f t="shared" si="12"/>
        <v>0.5</v>
      </c>
      <c r="AG19" s="60" t="str">
        <f t="shared" ref="AG19:AG53" si="24">IF(F19="","",IF(F19="x",1))</f>
        <v/>
      </c>
      <c r="AH19" s="14" t="str">
        <f t="shared" ref="AH19:AH53" si="25">IF(E19="","",IF(E19="X",1))</f>
        <v/>
      </c>
      <c r="AI19" s="94" t="s">
        <v>83</v>
      </c>
      <c r="AJ19" s="84" t="str">
        <f t="shared" si="13"/>
        <v/>
      </c>
      <c r="AK19" s="55"/>
      <c r="AL19" s="85" t="str">
        <f t="shared" si="14"/>
        <v/>
      </c>
      <c r="AM19" s="86">
        <f t="shared" si="15"/>
        <v>0</v>
      </c>
      <c r="AN19" s="35"/>
      <c r="AO19" s="85" t="str">
        <f t="shared" si="16"/>
        <v/>
      </c>
      <c r="AP19" s="87">
        <f t="shared" si="17"/>
        <v>0</v>
      </c>
    </row>
    <row r="20" spans="2:42" ht="15" customHeight="1" x14ac:dyDescent="0.25">
      <c r="B20">
        <v>3</v>
      </c>
      <c r="C20" s="120" t="s">
        <v>100</v>
      </c>
      <c r="D20" s="94" t="s">
        <v>19</v>
      </c>
      <c r="E20" s="94"/>
      <c r="F20" s="9"/>
      <c r="G20" s="30"/>
      <c r="H20" s="95" t="s">
        <v>18</v>
      </c>
      <c r="I20" s="12"/>
      <c r="J20" s="112" t="s">
        <v>18</v>
      </c>
      <c r="K20" s="12"/>
      <c r="L20" s="112" t="s">
        <v>18</v>
      </c>
      <c r="M20" s="113" t="s">
        <v>17</v>
      </c>
      <c r="N20" s="4">
        <f t="shared" si="0"/>
        <v>1</v>
      </c>
      <c r="O20" s="4" t="str">
        <f t="shared" si="1"/>
        <v/>
      </c>
      <c r="P20" s="4">
        <f t="shared" si="2"/>
        <v>1</v>
      </c>
      <c r="Q20" s="4" t="str">
        <f t="shared" si="18"/>
        <v/>
      </c>
      <c r="R20" s="4">
        <f t="shared" si="3"/>
        <v>1</v>
      </c>
      <c r="S20" s="4">
        <f t="shared" si="4"/>
        <v>1</v>
      </c>
      <c r="T20" s="4">
        <f t="shared" si="5"/>
        <v>4</v>
      </c>
      <c r="U20" s="10" t="b">
        <f t="shared" si="6"/>
        <v>0</v>
      </c>
      <c r="V20" s="10" t="b">
        <f t="shared" si="7"/>
        <v>0</v>
      </c>
      <c r="W20" s="10">
        <f t="shared" si="8"/>
        <v>1</v>
      </c>
      <c r="X20" s="10" t="b">
        <f t="shared" si="9"/>
        <v>0</v>
      </c>
      <c r="Y20" s="10" t="b">
        <f t="shared" si="10"/>
        <v>0</v>
      </c>
      <c r="Z20" s="10" t="b">
        <f t="shared" si="19"/>
        <v>0</v>
      </c>
      <c r="AA20" s="10" t="b">
        <f t="shared" si="20"/>
        <v>0</v>
      </c>
      <c r="AB20" s="10" t="b">
        <f t="shared" si="21"/>
        <v>0</v>
      </c>
      <c r="AC20" s="10" t="b">
        <f t="shared" si="22"/>
        <v>0</v>
      </c>
      <c r="AD20" s="10" t="b">
        <f t="shared" si="23"/>
        <v>0</v>
      </c>
      <c r="AE20" s="68">
        <f t="shared" si="11"/>
        <v>4</v>
      </c>
      <c r="AF20" s="102">
        <f t="shared" si="12"/>
        <v>1</v>
      </c>
      <c r="AG20" s="60" t="str">
        <f t="shared" si="24"/>
        <v/>
      </c>
      <c r="AH20" s="14" t="str">
        <f t="shared" si="25"/>
        <v/>
      </c>
      <c r="AI20" s="9"/>
      <c r="AJ20" s="84" t="str">
        <f t="shared" si="13"/>
        <v/>
      </c>
      <c r="AK20" s="55"/>
      <c r="AL20" s="85" t="str">
        <f t="shared" si="14"/>
        <v/>
      </c>
      <c r="AM20" s="86">
        <f t="shared" si="15"/>
        <v>0</v>
      </c>
      <c r="AN20" s="35"/>
      <c r="AO20" s="85" t="str">
        <f t="shared" si="16"/>
        <v/>
      </c>
      <c r="AP20" s="87">
        <f t="shared" si="17"/>
        <v>0</v>
      </c>
    </row>
    <row r="21" spans="2:42" ht="15" customHeight="1" x14ac:dyDescent="0.25">
      <c r="B21">
        <v>4</v>
      </c>
      <c r="C21" s="120" t="s">
        <v>101</v>
      </c>
      <c r="D21" s="94" t="s">
        <v>18</v>
      </c>
      <c r="E21" s="9"/>
      <c r="F21" s="9"/>
      <c r="G21" s="30"/>
      <c r="H21" s="95" t="s">
        <v>18</v>
      </c>
      <c r="I21" s="12"/>
      <c r="J21" s="112" t="s">
        <v>18</v>
      </c>
      <c r="K21" s="12"/>
      <c r="L21" s="112" t="s">
        <v>17</v>
      </c>
      <c r="M21" s="113" t="s">
        <v>17</v>
      </c>
      <c r="N21" s="4">
        <f t="shared" si="0"/>
        <v>1</v>
      </c>
      <c r="O21" s="4" t="str">
        <f t="shared" si="1"/>
        <v/>
      </c>
      <c r="P21" s="4">
        <f t="shared" si="2"/>
        <v>1</v>
      </c>
      <c r="Q21" s="4" t="str">
        <f t="shared" si="18"/>
        <v/>
      </c>
      <c r="R21" s="4">
        <f t="shared" si="3"/>
        <v>1</v>
      </c>
      <c r="S21" s="4">
        <f t="shared" si="4"/>
        <v>1</v>
      </c>
      <c r="T21" s="4">
        <f t="shared" si="5"/>
        <v>4</v>
      </c>
      <c r="U21" s="10" t="b">
        <f t="shared" si="6"/>
        <v>0</v>
      </c>
      <c r="V21" s="10">
        <f t="shared" si="7"/>
        <v>1</v>
      </c>
      <c r="W21" s="10" t="b">
        <f t="shared" si="8"/>
        <v>0</v>
      </c>
      <c r="X21" s="10" t="b">
        <f t="shared" si="9"/>
        <v>0</v>
      </c>
      <c r="Y21" s="10" t="b">
        <f t="shared" si="10"/>
        <v>0</v>
      </c>
      <c r="Z21" s="10" t="b">
        <f t="shared" si="19"/>
        <v>0</v>
      </c>
      <c r="AA21" s="10" t="b">
        <f t="shared" si="20"/>
        <v>0</v>
      </c>
      <c r="AB21" s="10" t="b">
        <f t="shared" si="21"/>
        <v>0</v>
      </c>
      <c r="AC21" s="10" t="b">
        <f t="shared" si="22"/>
        <v>0</v>
      </c>
      <c r="AD21" s="10" t="b">
        <f t="shared" si="23"/>
        <v>0</v>
      </c>
      <c r="AE21" s="68">
        <f t="shared" si="11"/>
        <v>4</v>
      </c>
      <c r="AF21" s="102">
        <f t="shared" si="12"/>
        <v>1</v>
      </c>
      <c r="AG21" s="60" t="str">
        <f t="shared" si="24"/>
        <v/>
      </c>
      <c r="AH21" s="14" t="str">
        <f t="shared" si="25"/>
        <v/>
      </c>
      <c r="AI21" s="9"/>
      <c r="AJ21" s="84" t="str">
        <f t="shared" si="13"/>
        <v/>
      </c>
      <c r="AK21" s="55"/>
      <c r="AL21" s="85" t="str">
        <f t="shared" si="14"/>
        <v/>
      </c>
      <c r="AM21" s="86">
        <f t="shared" si="15"/>
        <v>0</v>
      </c>
      <c r="AN21" s="35"/>
      <c r="AO21" s="85" t="str">
        <f t="shared" si="16"/>
        <v/>
      </c>
      <c r="AP21" s="87">
        <f t="shared" si="17"/>
        <v>0</v>
      </c>
    </row>
    <row r="22" spans="2:42" ht="15" customHeight="1" x14ac:dyDescent="0.25">
      <c r="B22">
        <v>5</v>
      </c>
      <c r="C22" s="120" t="s">
        <v>102</v>
      </c>
      <c r="D22" s="94" t="s">
        <v>18</v>
      </c>
      <c r="E22" s="9"/>
      <c r="F22" s="9"/>
      <c r="G22" s="30"/>
      <c r="H22" s="95" t="s">
        <v>18</v>
      </c>
      <c r="I22" s="12"/>
      <c r="J22" s="112" t="s">
        <v>17</v>
      </c>
      <c r="K22" s="12"/>
      <c r="L22" s="112" t="s">
        <v>17</v>
      </c>
      <c r="M22" s="113" t="s">
        <v>18</v>
      </c>
      <c r="N22" s="4">
        <f t="shared" si="0"/>
        <v>1</v>
      </c>
      <c r="O22" s="4" t="str">
        <f t="shared" si="1"/>
        <v/>
      </c>
      <c r="P22" s="4">
        <f t="shared" si="2"/>
        <v>1</v>
      </c>
      <c r="Q22" s="4" t="str">
        <f t="shared" si="18"/>
        <v/>
      </c>
      <c r="R22" s="4">
        <f t="shared" si="3"/>
        <v>1</v>
      </c>
      <c r="S22" s="4">
        <f t="shared" si="4"/>
        <v>1</v>
      </c>
      <c r="T22" s="4">
        <f t="shared" si="5"/>
        <v>4</v>
      </c>
      <c r="U22" s="10" t="b">
        <f t="shared" si="6"/>
        <v>0</v>
      </c>
      <c r="V22" s="10">
        <f t="shared" si="7"/>
        <v>1</v>
      </c>
      <c r="W22" s="10" t="b">
        <f t="shared" si="8"/>
        <v>0</v>
      </c>
      <c r="X22" s="10" t="b">
        <f t="shared" si="9"/>
        <v>0</v>
      </c>
      <c r="Y22" s="10" t="b">
        <f t="shared" si="10"/>
        <v>0</v>
      </c>
      <c r="Z22" s="10" t="b">
        <f t="shared" si="19"/>
        <v>0</v>
      </c>
      <c r="AA22" s="10" t="b">
        <f t="shared" si="20"/>
        <v>0</v>
      </c>
      <c r="AB22" s="10" t="b">
        <f t="shared" si="21"/>
        <v>0</v>
      </c>
      <c r="AC22" s="10" t="b">
        <f t="shared" si="22"/>
        <v>0</v>
      </c>
      <c r="AD22" s="10" t="b">
        <f t="shared" si="23"/>
        <v>0</v>
      </c>
      <c r="AE22" s="68">
        <f t="shared" si="11"/>
        <v>4</v>
      </c>
      <c r="AF22" s="102">
        <f t="shared" si="12"/>
        <v>1</v>
      </c>
      <c r="AG22" s="60" t="str">
        <f t="shared" si="24"/>
        <v/>
      </c>
      <c r="AH22" s="14" t="str">
        <f t="shared" si="25"/>
        <v/>
      </c>
      <c r="AI22" s="9"/>
      <c r="AJ22" s="84" t="str">
        <f t="shared" si="13"/>
        <v/>
      </c>
      <c r="AK22" s="55"/>
      <c r="AL22" s="85" t="str">
        <f t="shared" si="14"/>
        <v/>
      </c>
      <c r="AM22" s="86">
        <f t="shared" si="15"/>
        <v>0</v>
      </c>
      <c r="AN22" s="35"/>
      <c r="AO22" s="85" t="str">
        <f t="shared" si="16"/>
        <v/>
      </c>
      <c r="AP22" s="87">
        <f t="shared" si="17"/>
        <v>0</v>
      </c>
    </row>
    <row r="23" spans="2:42" ht="15" customHeight="1" x14ac:dyDescent="0.25">
      <c r="B23">
        <v>6</v>
      </c>
      <c r="C23" s="120" t="s">
        <v>103</v>
      </c>
      <c r="D23" s="94" t="s">
        <v>19</v>
      </c>
      <c r="E23" s="9"/>
      <c r="F23" s="9"/>
      <c r="G23" s="30"/>
      <c r="H23" s="95" t="s">
        <v>17</v>
      </c>
      <c r="I23" s="12"/>
      <c r="J23" s="112" t="s">
        <v>18</v>
      </c>
      <c r="K23" s="12"/>
      <c r="L23" s="112" t="s">
        <v>17</v>
      </c>
      <c r="M23" s="113" t="s">
        <v>18</v>
      </c>
      <c r="N23" s="4">
        <f t="shared" si="0"/>
        <v>1</v>
      </c>
      <c r="O23" s="4" t="str">
        <f t="shared" si="1"/>
        <v/>
      </c>
      <c r="P23" s="4">
        <f t="shared" si="2"/>
        <v>1</v>
      </c>
      <c r="Q23" s="4" t="str">
        <f t="shared" si="18"/>
        <v/>
      </c>
      <c r="R23" s="4">
        <f t="shared" si="3"/>
        <v>1</v>
      </c>
      <c r="S23" s="4">
        <f t="shared" si="4"/>
        <v>1</v>
      </c>
      <c r="T23" s="4">
        <f t="shared" si="5"/>
        <v>4</v>
      </c>
      <c r="U23" s="10" t="b">
        <f t="shared" si="6"/>
        <v>0</v>
      </c>
      <c r="V23" s="10" t="b">
        <f t="shared" si="7"/>
        <v>0</v>
      </c>
      <c r="W23" s="10">
        <f t="shared" si="8"/>
        <v>1</v>
      </c>
      <c r="X23" s="10" t="b">
        <f t="shared" si="9"/>
        <v>0</v>
      </c>
      <c r="Y23" s="10" t="b">
        <f t="shared" si="10"/>
        <v>0</v>
      </c>
      <c r="Z23" s="10" t="b">
        <f t="shared" si="19"/>
        <v>0</v>
      </c>
      <c r="AA23" s="10" t="b">
        <f t="shared" si="20"/>
        <v>0</v>
      </c>
      <c r="AB23" s="10" t="b">
        <f t="shared" si="21"/>
        <v>0</v>
      </c>
      <c r="AC23" s="10" t="b">
        <f t="shared" si="22"/>
        <v>0</v>
      </c>
      <c r="AD23" s="10" t="b">
        <f t="shared" si="23"/>
        <v>0</v>
      </c>
      <c r="AE23" s="68">
        <f t="shared" si="11"/>
        <v>4</v>
      </c>
      <c r="AF23" s="102">
        <f t="shared" si="12"/>
        <v>1</v>
      </c>
      <c r="AG23" s="60" t="str">
        <f t="shared" si="24"/>
        <v/>
      </c>
      <c r="AH23" s="14" t="str">
        <f t="shared" si="25"/>
        <v/>
      </c>
      <c r="AI23" s="9"/>
      <c r="AJ23" s="84" t="str">
        <f t="shared" si="13"/>
        <v/>
      </c>
      <c r="AK23" s="55"/>
      <c r="AL23" s="85" t="str">
        <f t="shared" si="14"/>
        <v/>
      </c>
      <c r="AM23" s="86">
        <f t="shared" si="15"/>
        <v>0</v>
      </c>
      <c r="AN23" s="35"/>
      <c r="AO23" s="85" t="str">
        <f t="shared" si="16"/>
        <v/>
      </c>
      <c r="AP23" s="87">
        <f t="shared" si="17"/>
        <v>0</v>
      </c>
    </row>
    <row r="24" spans="2:42" ht="15" customHeight="1" x14ac:dyDescent="0.25">
      <c r="B24">
        <v>7</v>
      </c>
      <c r="C24" s="120" t="s">
        <v>104</v>
      </c>
      <c r="D24" s="94" t="s">
        <v>21</v>
      </c>
      <c r="E24" s="94" t="s">
        <v>83</v>
      </c>
      <c r="F24" s="94" t="s">
        <v>83</v>
      </c>
      <c r="G24" s="30"/>
      <c r="H24" s="95" t="s">
        <v>18</v>
      </c>
      <c r="I24" s="12"/>
      <c r="J24" s="112" t="s">
        <v>20</v>
      </c>
      <c r="K24" s="12"/>
      <c r="L24" s="112" t="s">
        <v>20</v>
      </c>
      <c r="M24" s="113" t="s">
        <v>18</v>
      </c>
      <c r="N24" s="4">
        <f t="shared" si="0"/>
        <v>1</v>
      </c>
      <c r="O24" s="4" t="str">
        <f t="shared" si="1"/>
        <v/>
      </c>
      <c r="P24" s="4">
        <f t="shared" si="2"/>
        <v>1</v>
      </c>
      <c r="Q24" s="4" t="str">
        <f t="shared" si="18"/>
        <v/>
      </c>
      <c r="R24" s="4">
        <f t="shared" si="3"/>
        <v>1</v>
      </c>
      <c r="S24" s="4">
        <f t="shared" si="4"/>
        <v>1</v>
      </c>
      <c r="T24" s="4">
        <f t="shared" si="5"/>
        <v>4</v>
      </c>
      <c r="U24" s="10" t="b">
        <f t="shared" si="6"/>
        <v>0</v>
      </c>
      <c r="V24" s="10" t="b">
        <f t="shared" si="7"/>
        <v>0</v>
      </c>
      <c r="W24" s="10" t="b">
        <f t="shared" si="8"/>
        <v>0</v>
      </c>
      <c r="X24" s="10" t="b">
        <f t="shared" si="9"/>
        <v>0</v>
      </c>
      <c r="Y24" s="10">
        <f t="shared" si="10"/>
        <v>1</v>
      </c>
      <c r="Z24" s="10" t="b">
        <f t="shared" si="19"/>
        <v>0</v>
      </c>
      <c r="AA24" s="10" t="b">
        <f t="shared" si="20"/>
        <v>0</v>
      </c>
      <c r="AB24" s="10" t="b">
        <f t="shared" si="21"/>
        <v>0</v>
      </c>
      <c r="AC24" s="10" t="b">
        <f t="shared" si="22"/>
        <v>0</v>
      </c>
      <c r="AD24" s="10" t="b">
        <f t="shared" si="23"/>
        <v>0</v>
      </c>
      <c r="AE24" s="68">
        <f t="shared" si="11"/>
        <v>4</v>
      </c>
      <c r="AF24" s="102">
        <f t="shared" si="12"/>
        <v>1</v>
      </c>
      <c r="AG24" s="60">
        <f t="shared" si="24"/>
        <v>1</v>
      </c>
      <c r="AH24" s="14">
        <f t="shared" si="25"/>
        <v>1</v>
      </c>
      <c r="AI24" s="9"/>
      <c r="AJ24" s="84" t="str">
        <f t="shared" si="13"/>
        <v/>
      </c>
      <c r="AK24" s="55"/>
      <c r="AL24" s="85" t="str">
        <f t="shared" si="14"/>
        <v/>
      </c>
      <c r="AM24" s="86">
        <f t="shared" si="15"/>
        <v>0</v>
      </c>
      <c r="AN24" s="35"/>
      <c r="AO24" s="85" t="str">
        <f t="shared" si="16"/>
        <v/>
      </c>
      <c r="AP24" s="87">
        <f t="shared" si="17"/>
        <v>0</v>
      </c>
    </row>
    <row r="25" spans="2:42" ht="15" customHeight="1" x14ac:dyDescent="0.25">
      <c r="B25">
        <v>8</v>
      </c>
      <c r="C25" s="20" t="s">
        <v>118</v>
      </c>
      <c r="D25" s="9" t="s">
        <v>19</v>
      </c>
      <c r="E25" s="9"/>
      <c r="F25" s="9"/>
      <c r="G25" s="30"/>
      <c r="H25" s="11" t="s">
        <v>18</v>
      </c>
      <c r="I25" s="12"/>
      <c r="J25" s="12" t="s">
        <v>19</v>
      </c>
      <c r="K25" s="12"/>
      <c r="L25" s="12" t="s">
        <v>19</v>
      </c>
      <c r="M25" s="13" t="s">
        <v>19</v>
      </c>
      <c r="N25" s="4">
        <f t="shared" si="0"/>
        <v>1</v>
      </c>
      <c r="O25" s="4" t="str">
        <f t="shared" si="1"/>
        <v/>
      </c>
      <c r="P25" s="4">
        <f t="shared" si="2"/>
        <v>1</v>
      </c>
      <c r="Q25" s="4" t="str">
        <f t="shared" si="18"/>
        <v/>
      </c>
      <c r="R25" s="4">
        <f t="shared" si="3"/>
        <v>1</v>
      </c>
      <c r="S25" s="4">
        <f t="shared" si="4"/>
        <v>1</v>
      </c>
      <c r="T25" s="4">
        <f t="shared" si="5"/>
        <v>4</v>
      </c>
      <c r="U25" s="10" t="b">
        <f t="shared" si="6"/>
        <v>0</v>
      </c>
      <c r="V25" s="10" t="b">
        <f t="shared" si="7"/>
        <v>0</v>
      </c>
      <c r="W25" s="10">
        <f t="shared" si="8"/>
        <v>1</v>
      </c>
      <c r="X25" s="10" t="b">
        <f t="shared" si="9"/>
        <v>0</v>
      </c>
      <c r="Y25" s="10" t="b">
        <f t="shared" si="10"/>
        <v>0</v>
      </c>
      <c r="Z25" s="10" t="b">
        <f t="shared" si="19"/>
        <v>0</v>
      </c>
      <c r="AA25" s="10" t="b">
        <f t="shared" si="20"/>
        <v>0</v>
      </c>
      <c r="AB25" s="10" t="b">
        <f t="shared" si="21"/>
        <v>0</v>
      </c>
      <c r="AC25" s="10" t="b">
        <f t="shared" si="22"/>
        <v>0</v>
      </c>
      <c r="AD25" s="10" t="b">
        <f t="shared" si="23"/>
        <v>0</v>
      </c>
      <c r="AE25" s="68">
        <f t="shared" si="11"/>
        <v>4</v>
      </c>
      <c r="AF25" s="102">
        <f t="shared" si="12"/>
        <v>1</v>
      </c>
      <c r="AG25" s="60" t="str">
        <f t="shared" si="24"/>
        <v/>
      </c>
      <c r="AH25" s="14" t="str">
        <f t="shared" si="25"/>
        <v/>
      </c>
      <c r="AI25" s="9"/>
      <c r="AJ25" s="84" t="str">
        <f t="shared" si="13"/>
        <v/>
      </c>
      <c r="AK25" s="55"/>
      <c r="AL25" s="85" t="str">
        <f t="shared" si="14"/>
        <v/>
      </c>
      <c r="AM25" s="86">
        <f t="shared" si="15"/>
        <v>0</v>
      </c>
      <c r="AN25" s="35"/>
      <c r="AO25" s="85" t="str">
        <f t="shared" si="16"/>
        <v/>
      </c>
      <c r="AP25" s="87">
        <f t="shared" si="17"/>
        <v>0</v>
      </c>
    </row>
    <row r="26" spans="2:42" ht="15" customHeight="1" x14ac:dyDescent="0.25">
      <c r="B26">
        <v>9</v>
      </c>
      <c r="C26" s="20"/>
      <c r="D26" s="9"/>
      <c r="E26" s="9"/>
      <c r="F26" s="9"/>
      <c r="G26" s="30"/>
      <c r="H26" s="11"/>
      <c r="I26" s="12"/>
      <c r="J26" s="12"/>
      <c r="K26" s="12"/>
      <c r="L26" s="12"/>
      <c r="M26" s="13"/>
      <c r="N26" s="4" t="str">
        <f t="shared" si="0"/>
        <v/>
      </c>
      <c r="O26" s="4" t="str">
        <f t="shared" si="1"/>
        <v/>
      </c>
      <c r="P26" s="4" t="str">
        <f t="shared" si="2"/>
        <v/>
      </c>
      <c r="Q26" s="4" t="str">
        <f t="shared" si="18"/>
        <v/>
      </c>
      <c r="R26" s="4" t="str">
        <f t="shared" si="3"/>
        <v/>
      </c>
      <c r="S26" s="4" t="str">
        <f t="shared" si="4"/>
        <v/>
      </c>
      <c r="T26" s="4">
        <f t="shared" si="5"/>
        <v>0</v>
      </c>
      <c r="U26" s="10" t="b">
        <f t="shared" si="6"/>
        <v>0</v>
      </c>
      <c r="V26" s="10" t="b">
        <f t="shared" si="7"/>
        <v>0</v>
      </c>
      <c r="W26" s="10" t="b">
        <f t="shared" si="8"/>
        <v>0</v>
      </c>
      <c r="X26" s="10" t="b">
        <f t="shared" si="9"/>
        <v>0</v>
      </c>
      <c r="Y26" s="10" t="b">
        <f t="shared" si="10"/>
        <v>0</v>
      </c>
      <c r="Z26" s="10" t="b">
        <f t="shared" si="19"/>
        <v>0</v>
      </c>
      <c r="AA26" s="10" t="b">
        <f t="shared" si="20"/>
        <v>0</v>
      </c>
      <c r="AB26" s="10" t="b">
        <f t="shared" si="21"/>
        <v>0</v>
      </c>
      <c r="AC26" s="10" t="b">
        <f t="shared" si="22"/>
        <v>0</v>
      </c>
      <c r="AD26" s="10" t="b">
        <f t="shared" si="23"/>
        <v>0</v>
      </c>
      <c r="AE26" s="68" t="str">
        <f t="shared" si="11"/>
        <v/>
      </c>
      <c r="AF26" s="102" t="str">
        <f t="shared" si="12"/>
        <v/>
      </c>
      <c r="AG26" s="60" t="str">
        <f t="shared" si="24"/>
        <v/>
      </c>
      <c r="AH26" s="14" t="str">
        <f t="shared" si="25"/>
        <v/>
      </c>
      <c r="AI26" s="9"/>
      <c r="AJ26" s="84" t="str">
        <f t="shared" si="13"/>
        <v/>
      </c>
      <c r="AK26" s="55"/>
      <c r="AL26" s="85" t="str">
        <f t="shared" si="14"/>
        <v/>
      </c>
      <c r="AM26" s="86">
        <f t="shared" si="15"/>
        <v>0</v>
      </c>
      <c r="AN26" s="35"/>
      <c r="AO26" s="85" t="str">
        <f t="shared" si="16"/>
        <v/>
      </c>
      <c r="AP26" s="87">
        <f t="shared" si="17"/>
        <v>0</v>
      </c>
    </row>
    <row r="27" spans="2:42" ht="15" customHeight="1" x14ac:dyDescent="0.25">
      <c r="B27">
        <v>10</v>
      </c>
      <c r="C27" s="20"/>
      <c r="D27" s="9"/>
      <c r="E27" s="9"/>
      <c r="F27" s="9"/>
      <c r="G27" s="30"/>
      <c r="H27" s="11"/>
      <c r="I27" s="12"/>
      <c r="J27" s="12"/>
      <c r="K27" s="12"/>
      <c r="L27" s="12"/>
      <c r="M27" s="13"/>
      <c r="N27" s="4" t="str">
        <f t="shared" si="0"/>
        <v/>
      </c>
      <c r="O27" s="4" t="str">
        <f t="shared" si="1"/>
        <v/>
      </c>
      <c r="P27" s="4" t="str">
        <f t="shared" si="2"/>
        <v/>
      </c>
      <c r="Q27" s="4" t="str">
        <f t="shared" si="18"/>
        <v/>
      </c>
      <c r="R27" s="4" t="str">
        <f t="shared" si="3"/>
        <v/>
      </c>
      <c r="S27" s="4" t="str">
        <f t="shared" si="4"/>
        <v/>
      </c>
      <c r="T27" s="4">
        <f t="shared" si="5"/>
        <v>0</v>
      </c>
      <c r="U27" s="10" t="b">
        <f t="shared" si="6"/>
        <v>0</v>
      </c>
      <c r="V27" s="10" t="b">
        <f t="shared" si="7"/>
        <v>0</v>
      </c>
      <c r="W27" s="10" t="b">
        <f t="shared" si="8"/>
        <v>0</v>
      </c>
      <c r="X27" s="10" t="b">
        <f t="shared" si="9"/>
        <v>0</v>
      </c>
      <c r="Y27" s="10" t="b">
        <f t="shared" si="10"/>
        <v>0</v>
      </c>
      <c r="Z27" s="10" t="b">
        <f t="shared" si="19"/>
        <v>0</v>
      </c>
      <c r="AA27" s="10" t="b">
        <f t="shared" si="20"/>
        <v>0</v>
      </c>
      <c r="AB27" s="10" t="b">
        <f t="shared" si="21"/>
        <v>0</v>
      </c>
      <c r="AC27" s="10" t="b">
        <f t="shared" si="22"/>
        <v>0</v>
      </c>
      <c r="AD27" s="10" t="b">
        <f t="shared" si="23"/>
        <v>0</v>
      </c>
      <c r="AE27" s="68" t="str">
        <f t="shared" si="11"/>
        <v/>
      </c>
      <c r="AF27" s="102" t="str">
        <f t="shared" si="12"/>
        <v/>
      </c>
      <c r="AG27" s="60" t="str">
        <f t="shared" si="24"/>
        <v/>
      </c>
      <c r="AH27" s="14" t="str">
        <f t="shared" si="25"/>
        <v/>
      </c>
      <c r="AI27" s="9"/>
      <c r="AJ27" s="84" t="str">
        <f t="shared" si="13"/>
        <v/>
      </c>
      <c r="AK27" s="55"/>
      <c r="AL27" s="85" t="str">
        <f t="shared" si="14"/>
        <v/>
      </c>
      <c r="AM27" s="86">
        <f t="shared" si="15"/>
        <v>0</v>
      </c>
      <c r="AN27" s="35"/>
      <c r="AO27" s="85" t="str">
        <f t="shared" si="16"/>
        <v/>
      </c>
      <c r="AP27" s="87">
        <f t="shared" si="17"/>
        <v>0</v>
      </c>
    </row>
    <row r="28" spans="2:42" ht="15" customHeight="1" x14ac:dyDescent="0.25">
      <c r="B28">
        <v>11</v>
      </c>
      <c r="C28" s="20"/>
      <c r="D28" s="9"/>
      <c r="E28" s="9"/>
      <c r="F28" s="9"/>
      <c r="G28" s="30"/>
      <c r="H28" s="11"/>
      <c r="I28" s="12"/>
      <c r="J28" s="12"/>
      <c r="K28" s="12"/>
      <c r="L28" s="12"/>
      <c r="M28" s="13"/>
      <c r="N28" s="4" t="str">
        <f t="shared" si="0"/>
        <v/>
      </c>
      <c r="O28" s="4" t="str">
        <f t="shared" si="1"/>
        <v/>
      </c>
      <c r="P28" s="4" t="str">
        <f t="shared" si="2"/>
        <v/>
      </c>
      <c r="Q28" s="4" t="str">
        <f t="shared" si="18"/>
        <v/>
      </c>
      <c r="R28" s="4" t="str">
        <f t="shared" si="3"/>
        <v/>
      </c>
      <c r="S28" s="4" t="str">
        <f t="shared" si="4"/>
        <v/>
      </c>
      <c r="T28" s="4">
        <f t="shared" si="5"/>
        <v>0</v>
      </c>
      <c r="U28" s="10" t="b">
        <f t="shared" si="6"/>
        <v>0</v>
      </c>
      <c r="V28" s="10" t="b">
        <f t="shared" si="7"/>
        <v>0</v>
      </c>
      <c r="W28" s="10" t="b">
        <f t="shared" si="8"/>
        <v>0</v>
      </c>
      <c r="X28" s="10" t="b">
        <f t="shared" si="9"/>
        <v>0</v>
      </c>
      <c r="Y28" s="10" t="b">
        <f t="shared" si="10"/>
        <v>0</v>
      </c>
      <c r="Z28" s="10" t="b">
        <f t="shared" si="19"/>
        <v>0</v>
      </c>
      <c r="AA28" s="10" t="b">
        <f t="shared" si="20"/>
        <v>0</v>
      </c>
      <c r="AB28" s="10" t="b">
        <f t="shared" si="21"/>
        <v>0</v>
      </c>
      <c r="AC28" s="10" t="b">
        <f t="shared" si="22"/>
        <v>0</v>
      </c>
      <c r="AD28" s="10" t="b">
        <f t="shared" si="23"/>
        <v>0</v>
      </c>
      <c r="AE28" s="68" t="str">
        <f t="shared" si="11"/>
        <v/>
      </c>
      <c r="AF28" s="102" t="str">
        <f t="shared" si="12"/>
        <v/>
      </c>
      <c r="AG28" s="60" t="str">
        <f t="shared" si="24"/>
        <v/>
      </c>
      <c r="AH28" s="14" t="str">
        <f t="shared" si="25"/>
        <v/>
      </c>
      <c r="AI28" s="9"/>
      <c r="AJ28" s="84" t="str">
        <f t="shared" si="13"/>
        <v/>
      </c>
      <c r="AK28" s="55"/>
      <c r="AL28" s="85" t="str">
        <f t="shared" si="14"/>
        <v/>
      </c>
      <c r="AM28" s="86">
        <f t="shared" si="15"/>
        <v>0</v>
      </c>
      <c r="AN28" s="35"/>
      <c r="AO28" s="85" t="str">
        <f t="shared" si="16"/>
        <v/>
      </c>
      <c r="AP28" s="87">
        <f t="shared" si="17"/>
        <v>0</v>
      </c>
    </row>
    <row r="29" spans="2:42" ht="15" customHeight="1" x14ac:dyDescent="0.25">
      <c r="B29">
        <v>12</v>
      </c>
      <c r="C29" s="20"/>
      <c r="D29" s="9"/>
      <c r="E29" s="9"/>
      <c r="F29" s="9"/>
      <c r="G29" s="30"/>
      <c r="H29" s="11"/>
      <c r="I29" s="12"/>
      <c r="J29" s="12"/>
      <c r="K29" s="12"/>
      <c r="L29" s="12"/>
      <c r="M29" s="13"/>
      <c r="N29" s="4" t="str">
        <f t="shared" si="0"/>
        <v/>
      </c>
      <c r="O29" s="4" t="str">
        <f t="shared" si="1"/>
        <v/>
      </c>
      <c r="P29" s="4" t="str">
        <f t="shared" si="2"/>
        <v/>
      </c>
      <c r="Q29" s="4" t="str">
        <f t="shared" si="18"/>
        <v/>
      </c>
      <c r="R29" s="4" t="str">
        <f t="shared" si="3"/>
        <v/>
      </c>
      <c r="S29" s="4" t="str">
        <f t="shared" si="4"/>
        <v/>
      </c>
      <c r="T29" s="4">
        <f t="shared" si="5"/>
        <v>0</v>
      </c>
      <c r="U29" s="10" t="b">
        <f t="shared" si="6"/>
        <v>0</v>
      </c>
      <c r="V29" s="10" t="b">
        <f t="shared" si="7"/>
        <v>0</v>
      </c>
      <c r="W29" s="10" t="b">
        <f t="shared" si="8"/>
        <v>0</v>
      </c>
      <c r="X29" s="10" t="b">
        <f t="shared" si="9"/>
        <v>0</v>
      </c>
      <c r="Y29" s="10" t="b">
        <f t="shared" si="10"/>
        <v>0</v>
      </c>
      <c r="Z29" s="10" t="b">
        <f t="shared" si="19"/>
        <v>0</v>
      </c>
      <c r="AA29" s="10" t="b">
        <f t="shared" si="20"/>
        <v>0</v>
      </c>
      <c r="AB29" s="10" t="b">
        <f t="shared" si="21"/>
        <v>0</v>
      </c>
      <c r="AC29" s="10" t="b">
        <f t="shared" si="22"/>
        <v>0</v>
      </c>
      <c r="AD29" s="10" t="b">
        <f t="shared" si="23"/>
        <v>0</v>
      </c>
      <c r="AE29" s="68" t="str">
        <f t="shared" si="11"/>
        <v/>
      </c>
      <c r="AF29" s="102" t="str">
        <f t="shared" si="12"/>
        <v/>
      </c>
      <c r="AG29" s="60" t="str">
        <f t="shared" si="24"/>
        <v/>
      </c>
      <c r="AH29" s="14" t="str">
        <f t="shared" si="25"/>
        <v/>
      </c>
      <c r="AI29" s="9"/>
      <c r="AJ29" s="84" t="str">
        <f t="shared" si="13"/>
        <v/>
      </c>
      <c r="AK29" s="55"/>
      <c r="AL29" s="85" t="str">
        <f t="shared" si="14"/>
        <v/>
      </c>
      <c r="AM29" s="86">
        <f t="shared" si="15"/>
        <v>0</v>
      </c>
      <c r="AN29" s="35"/>
      <c r="AO29" s="85" t="str">
        <f t="shared" si="16"/>
        <v/>
      </c>
      <c r="AP29" s="87">
        <f t="shared" si="17"/>
        <v>0</v>
      </c>
    </row>
    <row r="30" spans="2:42" ht="15" customHeight="1" x14ac:dyDescent="0.25">
      <c r="B30">
        <v>13</v>
      </c>
      <c r="C30" s="20"/>
      <c r="D30" s="9"/>
      <c r="E30" s="9"/>
      <c r="F30" s="9"/>
      <c r="G30" s="30"/>
      <c r="H30" s="11"/>
      <c r="I30" s="12"/>
      <c r="J30" s="12"/>
      <c r="K30" s="12"/>
      <c r="L30" s="12"/>
      <c r="M30" s="13"/>
      <c r="N30" s="4" t="str">
        <f t="shared" si="0"/>
        <v/>
      </c>
      <c r="O30" s="4" t="str">
        <f t="shared" si="1"/>
        <v/>
      </c>
      <c r="P30" s="4" t="str">
        <f t="shared" si="2"/>
        <v/>
      </c>
      <c r="Q30" s="4" t="str">
        <f t="shared" si="18"/>
        <v/>
      </c>
      <c r="R30" s="4" t="str">
        <f t="shared" si="3"/>
        <v/>
      </c>
      <c r="S30" s="4" t="str">
        <f t="shared" si="4"/>
        <v/>
      </c>
      <c r="T30" s="4">
        <f t="shared" si="5"/>
        <v>0</v>
      </c>
      <c r="U30" s="10" t="b">
        <f t="shared" si="6"/>
        <v>0</v>
      </c>
      <c r="V30" s="10" t="b">
        <f t="shared" si="7"/>
        <v>0</v>
      </c>
      <c r="W30" s="10" t="b">
        <f t="shared" si="8"/>
        <v>0</v>
      </c>
      <c r="X30" s="10" t="b">
        <f t="shared" si="9"/>
        <v>0</v>
      </c>
      <c r="Y30" s="10" t="b">
        <f t="shared" si="10"/>
        <v>0</v>
      </c>
      <c r="Z30" s="10" t="b">
        <f t="shared" si="19"/>
        <v>0</v>
      </c>
      <c r="AA30" s="10" t="b">
        <f t="shared" si="20"/>
        <v>0</v>
      </c>
      <c r="AB30" s="10" t="b">
        <f t="shared" si="21"/>
        <v>0</v>
      </c>
      <c r="AC30" s="10" t="b">
        <f t="shared" si="22"/>
        <v>0</v>
      </c>
      <c r="AD30" s="10" t="b">
        <f t="shared" si="23"/>
        <v>0</v>
      </c>
      <c r="AE30" s="68" t="str">
        <f t="shared" si="11"/>
        <v/>
      </c>
      <c r="AF30" s="102" t="str">
        <f t="shared" si="12"/>
        <v/>
      </c>
      <c r="AG30" s="60" t="str">
        <f t="shared" si="24"/>
        <v/>
      </c>
      <c r="AH30" s="14" t="str">
        <f t="shared" si="25"/>
        <v/>
      </c>
      <c r="AI30" s="9"/>
      <c r="AJ30" s="84" t="str">
        <f t="shared" si="13"/>
        <v/>
      </c>
      <c r="AK30" s="55"/>
      <c r="AL30" s="85" t="str">
        <f t="shared" si="14"/>
        <v/>
      </c>
      <c r="AM30" s="86">
        <f t="shared" si="15"/>
        <v>0</v>
      </c>
      <c r="AN30" s="35"/>
      <c r="AO30" s="85" t="str">
        <f t="shared" si="16"/>
        <v/>
      </c>
      <c r="AP30" s="87">
        <f t="shared" si="17"/>
        <v>0</v>
      </c>
    </row>
    <row r="31" spans="2:42" ht="15" customHeight="1" x14ac:dyDescent="0.25">
      <c r="B31">
        <v>14</v>
      </c>
      <c r="C31" s="20"/>
      <c r="D31" s="9"/>
      <c r="E31" s="9"/>
      <c r="F31" s="9"/>
      <c r="G31" s="30"/>
      <c r="H31" s="11"/>
      <c r="I31" s="12"/>
      <c r="J31" s="12"/>
      <c r="K31" s="12"/>
      <c r="L31" s="12"/>
      <c r="M31" s="13"/>
      <c r="N31" s="4" t="str">
        <f t="shared" si="0"/>
        <v/>
      </c>
      <c r="O31" s="4" t="str">
        <f t="shared" si="1"/>
        <v/>
      </c>
      <c r="P31" s="4" t="str">
        <f t="shared" si="2"/>
        <v/>
      </c>
      <c r="Q31" s="4" t="str">
        <f t="shared" si="18"/>
        <v/>
      </c>
      <c r="R31" s="4" t="str">
        <f t="shared" si="3"/>
        <v/>
      </c>
      <c r="S31" s="4" t="str">
        <f t="shared" si="4"/>
        <v/>
      </c>
      <c r="T31" s="4">
        <f t="shared" si="5"/>
        <v>0</v>
      </c>
      <c r="U31" s="10" t="b">
        <f t="shared" si="6"/>
        <v>0</v>
      </c>
      <c r="V31" s="10" t="b">
        <f t="shared" si="7"/>
        <v>0</v>
      </c>
      <c r="W31" s="10" t="b">
        <f t="shared" si="8"/>
        <v>0</v>
      </c>
      <c r="X31" s="10" t="b">
        <f t="shared" si="9"/>
        <v>0</v>
      </c>
      <c r="Y31" s="10" t="b">
        <f t="shared" si="10"/>
        <v>0</v>
      </c>
      <c r="Z31" s="10" t="b">
        <f t="shared" si="19"/>
        <v>0</v>
      </c>
      <c r="AA31" s="10" t="b">
        <f t="shared" si="20"/>
        <v>0</v>
      </c>
      <c r="AB31" s="10" t="b">
        <f t="shared" si="21"/>
        <v>0</v>
      </c>
      <c r="AC31" s="10" t="b">
        <f t="shared" si="22"/>
        <v>0</v>
      </c>
      <c r="AD31" s="10" t="b">
        <f t="shared" si="23"/>
        <v>0</v>
      </c>
      <c r="AE31" s="68" t="str">
        <f t="shared" si="11"/>
        <v/>
      </c>
      <c r="AF31" s="102" t="str">
        <f t="shared" si="12"/>
        <v/>
      </c>
      <c r="AG31" s="60" t="str">
        <f t="shared" si="24"/>
        <v/>
      </c>
      <c r="AH31" s="14" t="str">
        <f t="shared" si="25"/>
        <v/>
      </c>
      <c r="AI31" s="9"/>
      <c r="AJ31" s="84" t="str">
        <f t="shared" si="13"/>
        <v/>
      </c>
      <c r="AK31" s="55"/>
      <c r="AL31" s="85" t="str">
        <f t="shared" si="14"/>
        <v/>
      </c>
      <c r="AM31" s="86">
        <f t="shared" si="15"/>
        <v>0</v>
      </c>
      <c r="AN31" s="35"/>
      <c r="AO31" s="85" t="str">
        <f t="shared" si="16"/>
        <v/>
      </c>
      <c r="AP31" s="87">
        <f t="shared" si="17"/>
        <v>0</v>
      </c>
    </row>
    <row r="32" spans="2:42" ht="15" customHeight="1" x14ac:dyDescent="0.25">
      <c r="B32">
        <v>15</v>
      </c>
      <c r="C32" s="20"/>
      <c r="D32" s="9"/>
      <c r="E32" s="9"/>
      <c r="F32" s="9"/>
      <c r="G32" s="30"/>
      <c r="H32" s="11"/>
      <c r="I32" s="12"/>
      <c r="J32" s="12"/>
      <c r="K32" s="12"/>
      <c r="L32" s="12"/>
      <c r="M32" s="13"/>
      <c r="N32" s="4" t="str">
        <f t="shared" si="0"/>
        <v/>
      </c>
      <c r="O32" s="4" t="str">
        <f t="shared" si="1"/>
        <v/>
      </c>
      <c r="P32" s="4" t="str">
        <f t="shared" si="2"/>
        <v/>
      </c>
      <c r="Q32" s="4" t="str">
        <f t="shared" si="18"/>
        <v/>
      </c>
      <c r="R32" s="4" t="str">
        <f t="shared" si="3"/>
        <v/>
      </c>
      <c r="S32" s="4" t="str">
        <f t="shared" si="4"/>
        <v/>
      </c>
      <c r="T32" s="4">
        <f t="shared" si="5"/>
        <v>0</v>
      </c>
      <c r="U32" s="10" t="b">
        <f t="shared" si="6"/>
        <v>0</v>
      </c>
      <c r="V32" s="10" t="b">
        <f t="shared" si="7"/>
        <v>0</v>
      </c>
      <c r="W32" s="10" t="b">
        <f t="shared" si="8"/>
        <v>0</v>
      </c>
      <c r="X32" s="10" t="b">
        <f t="shared" si="9"/>
        <v>0</v>
      </c>
      <c r="Y32" s="10" t="b">
        <f t="shared" si="10"/>
        <v>0</v>
      </c>
      <c r="Z32" s="10" t="b">
        <f t="shared" si="19"/>
        <v>0</v>
      </c>
      <c r="AA32" s="10" t="b">
        <f t="shared" si="20"/>
        <v>0</v>
      </c>
      <c r="AB32" s="10" t="b">
        <f t="shared" si="21"/>
        <v>0</v>
      </c>
      <c r="AC32" s="10" t="b">
        <f t="shared" si="22"/>
        <v>0</v>
      </c>
      <c r="AD32" s="10" t="b">
        <f t="shared" si="23"/>
        <v>0</v>
      </c>
      <c r="AE32" s="68" t="str">
        <f t="shared" si="11"/>
        <v/>
      </c>
      <c r="AF32" s="102" t="str">
        <f t="shared" si="12"/>
        <v/>
      </c>
      <c r="AG32" s="60" t="str">
        <f t="shared" si="24"/>
        <v/>
      </c>
      <c r="AH32" s="14" t="str">
        <f t="shared" si="25"/>
        <v/>
      </c>
      <c r="AI32" s="9"/>
      <c r="AJ32" s="84" t="str">
        <f t="shared" si="13"/>
        <v/>
      </c>
      <c r="AK32" s="55"/>
      <c r="AL32" s="85" t="str">
        <f t="shared" si="14"/>
        <v/>
      </c>
      <c r="AM32" s="86">
        <f t="shared" si="15"/>
        <v>0</v>
      </c>
      <c r="AN32" s="35"/>
      <c r="AO32" s="85" t="str">
        <f t="shared" si="16"/>
        <v/>
      </c>
      <c r="AP32" s="87">
        <f t="shared" si="17"/>
        <v>0</v>
      </c>
    </row>
    <row r="33" spans="2:42" ht="15" customHeight="1" x14ac:dyDescent="0.25">
      <c r="B33">
        <v>16</v>
      </c>
      <c r="C33" s="20"/>
      <c r="D33" s="9"/>
      <c r="E33" s="9"/>
      <c r="F33" s="9"/>
      <c r="G33" s="30"/>
      <c r="H33" s="11"/>
      <c r="I33" s="12"/>
      <c r="J33" s="12"/>
      <c r="K33" s="12"/>
      <c r="L33" s="12"/>
      <c r="M33" s="13"/>
      <c r="N33" s="4" t="str">
        <f t="shared" si="0"/>
        <v/>
      </c>
      <c r="O33" s="4" t="str">
        <f t="shared" si="1"/>
        <v/>
      </c>
      <c r="P33" s="4" t="str">
        <f t="shared" si="2"/>
        <v/>
      </c>
      <c r="Q33" s="4" t="str">
        <f t="shared" si="18"/>
        <v/>
      </c>
      <c r="R33" s="4" t="str">
        <f t="shared" si="3"/>
        <v/>
      </c>
      <c r="S33" s="4" t="str">
        <f t="shared" si="4"/>
        <v/>
      </c>
      <c r="T33" s="4">
        <f t="shared" si="5"/>
        <v>0</v>
      </c>
      <c r="U33" s="10" t="b">
        <f t="shared" si="6"/>
        <v>0</v>
      </c>
      <c r="V33" s="10" t="b">
        <f t="shared" si="7"/>
        <v>0</v>
      </c>
      <c r="W33" s="10" t="b">
        <f t="shared" si="8"/>
        <v>0</v>
      </c>
      <c r="X33" s="10" t="b">
        <f t="shared" si="9"/>
        <v>0</v>
      </c>
      <c r="Y33" s="10" t="b">
        <f t="shared" si="10"/>
        <v>0</v>
      </c>
      <c r="Z33" s="10" t="b">
        <f t="shared" si="19"/>
        <v>0</v>
      </c>
      <c r="AA33" s="10" t="b">
        <f t="shared" si="20"/>
        <v>0</v>
      </c>
      <c r="AB33" s="10" t="b">
        <f t="shared" si="21"/>
        <v>0</v>
      </c>
      <c r="AC33" s="10" t="b">
        <f t="shared" si="22"/>
        <v>0</v>
      </c>
      <c r="AD33" s="10" t="b">
        <f t="shared" si="23"/>
        <v>0</v>
      </c>
      <c r="AE33" s="68" t="str">
        <f t="shared" si="11"/>
        <v/>
      </c>
      <c r="AF33" s="102" t="str">
        <f t="shared" si="12"/>
        <v/>
      </c>
      <c r="AG33" s="60" t="str">
        <f t="shared" si="24"/>
        <v/>
      </c>
      <c r="AH33" s="14" t="str">
        <f t="shared" si="25"/>
        <v/>
      </c>
      <c r="AI33" s="9"/>
      <c r="AJ33" s="84" t="str">
        <f t="shared" si="13"/>
        <v/>
      </c>
      <c r="AK33" s="55"/>
      <c r="AL33" s="85" t="str">
        <f t="shared" si="14"/>
        <v/>
      </c>
      <c r="AM33" s="86">
        <f t="shared" si="15"/>
        <v>0</v>
      </c>
      <c r="AN33" s="35"/>
      <c r="AO33" s="85" t="str">
        <f t="shared" si="16"/>
        <v/>
      </c>
      <c r="AP33" s="87">
        <f t="shared" si="17"/>
        <v>0</v>
      </c>
    </row>
    <row r="34" spans="2:42" ht="15" customHeight="1" x14ac:dyDescent="0.25">
      <c r="B34">
        <v>17</v>
      </c>
      <c r="C34" s="20"/>
      <c r="D34" s="9"/>
      <c r="E34" s="9"/>
      <c r="F34" s="9"/>
      <c r="G34" s="30"/>
      <c r="H34" s="11"/>
      <c r="I34" s="12"/>
      <c r="J34" s="12"/>
      <c r="K34" s="12"/>
      <c r="L34" s="12"/>
      <c r="M34" s="13"/>
      <c r="N34" s="4" t="str">
        <f t="shared" si="0"/>
        <v/>
      </c>
      <c r="O34" s="4" t="str">
        <f t="shared" si="1"/>
        <v/>
      </c>
      <c r="P34" s="4" t="str">
        <f t="shared" si="2"/>
        <v/>
      </c>
      <c r="Q34" s="4" t="str">
        <f t="shared" si="18"/>
        <v/>
      </c>
      <c r="R34" s="4" t="str">
        <f t="shared" si="3"/>
        <v/>
      </c>
      <c r="S34" s="4" t="str">
        <f t="shared" si="4"/>
        <v/>
      </c>
      <c r="T34" s="4">
        <f t="shared" si="5"/>
        <v>0</v>
      </c>
      <c r="U34" s="10" t="b">
        <f t="shared" si="6"/>
        <v>0</v>
      </c>
      <c r="V34" s="10" t="b">
        <f t="shared" si="7"/>
        <v>0</v>
      </c>
      <c r="W34" s="10" t="b">
        <f t="shared" si="8"/>
        <v>0</v>
      </c>
      <c r="X34" s="10" t="b">
        <f t="shared" si="9"/>
        <v>0</v>
      </c>
      <c r="Y34" s="10" t="b">
        <f t="shared" si="10"/>
        <v>0</v>
      </c>
      <c r="Z34" s="10" t="b">
        <f t="shared" si="19"/>
        <v>0</v>
      </c>
      <c r="AA34" s="10" t="b">
        <f t="shared" si="20"/>
        <v>0</v>
      </c>
      <c r="AB34" s="10" t="b">
        <f t="shared" si="21"/>
        <v>0</v>
      </c>
      <c r="AC34" s="10" t="b">
        <f t="shared" si="22"/>
        <v>0</v>
      </c>
      <c r="AD34" s="10" t="b">
        <f t="shared" si="23"/>
        <v>0</v>
      </c>
      <c r="AE34" s="68" t="str">
        <f t="shared" si="11"/>
        <v/>
      </c>
      <c r="AF34" s="102" t="str">
        <f t="shared" si="12"/>
        <v/>
      </c>
      <c r="AG34" s="60" t="str">
        <f t="shared" si="24"/>
        <v/>
      </c>
      <c r="AH34" s="14" t="str">
        <f t="shared" si="25"/>
        <v/>
      </c>
      <c r="AI34" s="9"/>
      <c r="AJ34" s="84" t="str">
        <f t="shared" si="13"/>
        <v/>
      </c>
      <c r="AK34" s="55"/>
      <c r="AL34" s="85" t="str">
        <f t="shared" si="14"/>
        <v/>
      </c>
      <c r="AM34" s="86">
        <f t="shared" si="15"/>
        <v>0</v>
      </c>
      <c r="AN34" s="35"/>
      <c r="AO34" s="85" t="str">
        <f t="shared" si="16"/>
        <v/>
      </c>
      <c r="AP34" s="87">
        <f t="shared" si="17"/>
        <v>0</v>
      </c>
    </row>
    <row r="35" spans="2:42" ht="15" customHeight="1" x14ac:dyDescent="0.25">
      <c r="B35">
        <v>18</v>
      </c>
      <c r="C35" s="20"/>
      <c r="D35" s="9"/>
      <c r="E35" s="9"/>
      <c r="F35" s="9"/>
      <c r="G35" s="30"/>
      <c r="H35" s="11"/>
      <c r="I35" s="12"/>
      <c r="J35" s="12"/>
      <c r="K35" s="12"/>
      <c r="L35" s="12"/>
      <c r="M35" s="13"/>
      <c r="N35" s="4" t="str">
        <f t="shared" si="0"/>
        <v/>
      </c>
      <c r="O35" s="4" t="str">
        <f t="shared" si="1"/>
        <v/>
      </c>
      <c r="P35" s="4" t="str">
        <f t="shared" si="2"/>
        <v/>
      </c>
      <c r="Q35" s="4" t="str">
        <f t="shared" si="18"/>
        <v/>
      </c>
      <c r="R35" s="4" t="str">
        <f t="shared" si="3"/>
        <v/>
      </c>
      <c r="S35" s="4" t="str">
        <f t="shared" si="4"/>
        <v/>
      </c>
      <c r="T35" s="4">
        <f t="shared" si="5"/>
        <v>0</v>
      </c>
      <c r="U35" s="10" t="b">
        <f t="shared" si="6"/>
        <v>0</v>
      </c>
      <c r="V35" s="10" t="b">
        <f t="shared" si="7"/>
        <v>0</v>
      </c>
      <c r="W35" s="10" t="b">
        <f t="shared" si="8"/>
        <v>0</v>
      </c>
      <c r="X35" s="10" t="b">
        <f t="shared" si="9"/>
        <v>0</v>
      </c>
      <c r="Y35" s="10" t="b">
        <f t="shared" si="10"/>
        <v>0</v>
      </c>
      <c r="Z35" s="10" t="b">
        <f t="shared" si="19"/>
        <v>0</v>
      </c>
      <c r="AA35" s="10" t="b">
        <f t="shared" si="20"/>
        <v>0</v>
      </c>
      <c r="AB35" s="10" t="b">
        <f t="shared" si="21"/>
        <v>0</v>
      </c>
      <c r="AC35" s="10" t="b">
        <f t="shared" si="22"/>
        <v>0</v>
      </c>
      <c r="AD35" s="10" t="b">
        <f t="shared" si="23"/>
        <v>0</v>
      </c>
      <c r="AE35" s="68" t="str">
        <f t="shared" si="11"/>
        <v/>
      </c>
      <c r="AF35" s="102" t="str">
        <f t="shared" si="12"/>
        <v/>
      </c>
      <c r="AG35" s="60" t="str">
        <f t="shared" si="24"/>
        <v/>
      </c>
      <c r="AH35" s="14" t="str">
        <f t="shared" si="25"/>
        <v/>
      </c>
      <c r="AI35" s="9"/>
      <c r="AJ35" s="84" t="str">
        <f t="shared" si="13"/>
        <v/>
      </c>
      <c r="AK35" s="55"/>
      <c r="AL35" s="85" t="str">
        <f t="shared" si="14"/>
        <v/>
      </c>
      <c r="AM35" s="86">
        <f t="shared" si="15"/>
        <v>0</v>
      </c>
      <c r="AN35" s="35"/>
      <c r="AO35" s="85" t="str">
        <f t="shared" si="16"/>
        <v/>
      </c>
      <c r="AP35" s="87">
        <f t="shared" si="17"/>
        <v>0</v>
      </c>
    </row>
    <row r="36" spans="2:42" ht="15" customHeight="1" x14ac:dyDescent="0.25">
      <c r="B36">
        <v>19</v>
      </c>
      <c r="C36" s="20"/>
      <c r="D36" s="9"/>
      <c r="E36" s="9"/>
      <c r="F36" s="9"/>
      <c r="G36" s="30"/>
      <c r="H36" s="11"/>
      <c r="I36" s="12"/>
      <c r="J36" s="12"/>
      <c r="K36" s="12"/>
      <c r="L36" s="12"/>
      <c r="M36" s="13"/>
      <c r="N36" s="4" t="str">
        <f t="shared" si="0"/>
        <v/>
      </c>
      <c r="O36" s="4" t="str">
        <f t="shared" si="1"/>
        <v/>
      </c>
      <c r="P36" s="4" t="str">
        <f t="shared" si="2"/>
        <v/>
      </c>
      <c r="Q36" s="4" t="str">
        <f t="shared" si="18"/>
        <v/>
      </c>
      <c r="R36" s="4" t="str">
        <f t="shared" si="3"/>
        <v/>
      </c>
      <c r="S36" s="4" t="str">
        <f t="shared" si="4"/>
        <v/>
      </c>
      <c r="T36" s="4">
        <f t="shared" si="5"/>
        <v>0</v>
      </c>
      <c r="U36" s="10" t="b">
        <f t="shared" si="6"/>
        <v>0</v>
      </c>
      <c r="V36" s="10" t="b">
        <f t="shared" si="7"/>
        <v>0</v>
      </c>
      <c r="W36" s="10" t="b">
        <f t="shared" si="8"/>
        <v>0</v>
      </c>
      <c r="X36" s="10" t="b">
        <f t="shared" si="9"/>
        <v>0</v>
      </c>
      <c r="Y36" s="10" t="b">
        <f t="shared" si="10"/>
        <v>0</v>
      </c>
      <c r="Z36" s="10" t="b">
        <f t="shared" si="19"/>
        <v>0</v>
      </c>
      <c r="AA36" s="10" t="b">
        <f t="shared" si="20"/>
        <v>0</v>
      </c>
      <c r="AB36" s="10" t="b">
        <f t="shared" si="21"/>
        <v>0</v>
      </c>
      <c r="AC36" s="10" t="b">
        <f t="shared" si="22"/>
        <v>0</v>
      </c>
      <c r="AD36" s="10" t="b">
        <f t="shared" si="23"/>
        <v>0</v>
      </c>
      <c r="AE36" s="68" t="str">
        <f t="shared" si="11"/>
        <v/>
      </c>
      <c r="AF36" s="102" t="str">
        <f t="shared" si="12"/>
        <v/>
      </c>
      <c r="AG36" s="60" t="str">
        <f t="shared" si="24"/>
        <v/>
      </c>
      <c r="AH36" s="14" t="str">
        <f t="shared" si="25"/>
        <v/>
      </c>
      <c r="AI36" s="9"/>
      <c r="AJ36" s="84" t="str">
        <f t="shared" si="13"/>
        <v/>
      </c>
      <c r="AK36" s="55"/>
      <c r="AL36" s="85" t="str">
        <f t="shared" si="14"/>
        <v/>
      </c>
      <c r="AM36" s="86">
        <f t="shared" si="15"/>
        <v>0</v>
      </c>
      <c r="AN36" s="35"/>
      <c r="AO36" s="85" t="str">
        <f t="shared" si="16"/>
        <v/>
      </c>
      <c r="AP36" s="87">
        <f t="shared" si="17"/>
        <v>0</v>
      </c>
    </row>
    <row r="37" spans="2:42" ht="15" customHeight="1" x14ac:dyDescent="0.25">
      <c r="B37">
        <v>20</v>
      </c>
      <c r="C37" s="20"/>
      <c r="D37" s="9"/>
      <c r="E37" s="9"/>
      <c r="F37" s="9"/>
      <c r="G37" s="30"/>
      <c r="H37" s="11"/>
      <c r="I37" s="12"/>
      <c r="J37" s="12"/>
      <c r="K37" s="12"/>
      <c r="L37" s="12"/>
      <c r="M37" s="13"/>
      <c r="N37" s="4" t="str">
        <f t="shared" si="0"/>
        <v/>
      </c>
      <c r="O37" s="4" t="str">
        <f t="shared" si="1"/>
        <v/>
      </c>
      <c r="P37" s="4" t="str">
        <f t="shared" si="2"/>
        <v/>
      </c>
      <c r="Q37" s="4" t="str">
        <f t="shared" si="18"/>
        <v/>
      </c>
      <c r="R37" s="4" t="str">
        <f t="shared" si="3"/>
        <v/>
      </c>
      <c r="S37" s="4" t="str">
        <f t="shared" si="4"/>
        <v/>
      </c>
      <c r="T37" s="4">
        <f t="shared" si="5"/>
        <v>0</v>
      </c>
      <c r="U37" s="10" t="b">
        <f t="shared" si="6"/>
        <v>0</v>
      </c>
      <c r="V37" s="10" t="b">
        <f t="shared" si="7"/>
        <v>0</v>
      </c>
      <c r="W37" s="10" t="b">
        <f t="shared" si="8"/>
        <v>0</v>
      </c>
      <c r="X37" s="10" t="b">
        <f t="shared" si="9"/>
        <v>0</v>
      </c>
      <c r="Y37" s="10" t="b">
        <f t="shared" si="10"/>
        <v>0</v>
      </c>
      <c r="Z37" s="10" t="b">
        <f t="shared" si="19"/>
        <v>0</v>
      </c>
      <c r="AA37" s="10" t="b">
        <f t="shared" si="20"/>
        <v>0</v>
      </c>
      <c r="AB37" s="10" t="b">
        <f t="shared" si="21"/>
        <v>0</v>
      </c>
      <c r="AC37" s="10" t="b">
        <f t="shared" si="22"/>
        <v>0</v>
      </c>
      <c r="AD37" s="10" t="b">
        <f t="shared" si="23"/>
        <v>0</v>
      </c>
      <c r="AE37" s="68" t="str">
        <f t="shared" si="11"/>
        <v/>
      </c>
      <c r="AF37" s="102" t="str">
        <f t="shared" si="12"/>
        <v/>
      </c>
      <c r="AG37" s="60" t="str">
        <f t="shared" si="24"/>
        <v/>
      </c>
      <c r="AH37" s="14" t="str">
        <f t="shared" si="25"/>
        <v/>
      </c>
      <c r="AI37" s="9"/>
      <c r="AJ37" s="84" t="str">
        <f t="shared" si="13"/>
        <v/>
      </c>
      <c r="AK37" s="55"/>
      <c r="AL37" s="85" t="str">
        <f t="shared" si="14"/>
        <v/>
      </c>
      <c r="AM37" s="86">
        <f t="shared" si="15"/>
        <v>0</v>
      </c>
      <c r="AN37" s="35"/>
      <c r="AO37" s="85" t="str">
        <f t="shared" si="16"/>
        <v/>
      </c>
      <c r="AP37" s="87">
        <f t="shared" si="17"/>
        <v>0</v>
      </c>
    </row>
    <row r="38" spans="2:42" ht="15" customHeight="1" x14ac:dyDescent="0.25">
      <c r="B38">
        <v>21</v>
      </c>
      <c r="C38" s="20"/>
      <c r="D38" s="9"/>
      <c r="E38" s="9"/>
      <c r="F38" s="9"/>
      <c r="G38" s="30"/>
      <c r="H38" s="11"/>
      <c r="I38" s="12"/>
      <c r="J38" s="12"/>
      <c r="K38" s="12"/>
      <c r="L38" s="12"/>
      <c r="M38" s="13"/>
      <c r="N38" s="4" t="str">
        <f t="shared" si="0"/>
        <v/>
      </c>
      <c r="O38" s="4" t="str">
        <f t="shared" si="1"/>
        <v/>
      </c>
      <c r="P38" s="4" t="str">
        <f t="shared" si="2"/>
        <v/>
      </c>
      <c r="Q38" s="4" t="str">
        <f t="shared" si="18"/>
        <v/>
      </c>
      <c r="R38" s="4" t="str">
        <f t="shared" si="3"/>
        <v/>
      </c>
      <c r="S38" s="4" t="str">
        <f t="shared" si="4"/>
        <v/>
      </c>
      <c r="T38" s="4">
        <f t="shared" si="5"/>
        <v>0</v>
      </c>
      <c r="U38" s="10" t="b">
        <f t="shared" si="6"/>
        <v>0</v>
      </c>
      <c r="V38" s="10" t="b">
        <f t="shared" si="7"/>
        <v>0</v>
      </c>
      <c r="W38" s="10" t="b">
        <f t="shared" si="8"/>
        <v>0</v>
      </c>
      <c r="X38" s="10" t="b">
        <f t="shared" si="9"/>
        <v>0</v>
      </c>
      <c r="Y38" s="10" t="b">
        <f t="shared" si="10"/>
        <v>0</v>
      </c>
      <c r="Z38" s="10" t="b">
        <f t="shared" si="19"/>
        <v>0</v>
      </c>
      <c r="AA38" s="10" t="b">
        <f t="shared" si="20"/>
        <v>0</v>
      </c>
      <c r="AB38" s="10" t="b">
        <f t="shared" si="21"/>
        <v>0</v>
      </c>
      <c r="AC38" s="10" t="b">
        <f t="shared" si="22"/>
        <v>0</v>
      </c>
      <c r="AD38" s="10" t="b">
        <f t="shared" si="23"/>
        <v>0</v>
      </c>
      <c r="AE38" s="68" t="str">
        <f t="shared" si="11"/>
        <v/>
      </c>
      <c r="AF38" s="102" t="str">
        <f t="shared" si="12"/>
        <v/>
      </c>
      <c r="AG38" s="60" t="str">
        <f t="shared" si="24"/>
        <v/>
      </c>
      <c r="AH38" s="14" t="str">
        <f t="shared" si="25"/>
        <v/>
      </c>
      <c r="AI38" s="9"/>
      <c r="AJ38" s="84" t="str">
        <f t="shared" si="13"/>
        <v/>
      </c>
      <c r="AK38" s="55"/>
      <c r="AL38" s="85" t="str">
        <f t="shared" si="14"/>
        <v/>
      </c>
      <c r="AM38" s="86">
        <f t="shared" si="15"/>
        <v>0</v>
      </c>
      <c r="AN38" s="35"/>
      <c r="AO38" s="85" t="str">
        <f t="shared" si="16"/>
        <v/>
      </c>
      <c r="AP38" s="87">
        <f t="shared" si="17"/>
        <v>0</v>
      </c>
    </row>
    <row r="39" spans="2:42" ht="15" customHeight="1" x14ac:dyDescent="0.25">
      <c r="B39">
        <v>22</v>
      </c>
      <c r="C39" s="20"/>
      <c r="D39" s="9"/>
      <c r="E39" s="9"/>
      <c r="F39" s="9"/>
      <c r="G39" s="30"/>
      <c r="H39" s="11"/>
      <c r="I39" s="12"/>
      <c r="J39" s="12"/>
      <c r="K39" s="12"/>
      <c r="L39" s="12"/>
      <c r="M39" s="13"/>
      <c r="N39" s="4" t="str">
        <f t="shared" si="0"/>
        <v/>
      </c>
      <c r="O39" s="4" t="str">
        <f t="shared" si="1"/>
        <v/>
      </c>
      <c r="P39" s="4" t="str">
        <f t="shared" si="2"/>
        <v/>
      </c>
      <c r="Q39" s="4" t="str">
        <f t="shared" si="18"/>
        <v/>
      </c>
      <c r="R39" s="4" t="str">
        <f t="shared" si="3"/>
        <v/>
      </c>
      <c r="S39" s="4" t="str">
        <f t="shared" si="4"/>
        <v/>
      </c>
      <c r="T39" s="4">
        <f t="shared" si="5"/>
        <v>0</v>
      </c>
      <c r="U39" s="10" t="b">
        <f t="shared" si="6"/>
        <v>0</v>
      </c>
      <c r="V39" s="10" t="b">
        <f t="shared" si="7"/>
        <v>0</v>
      </c>
      <c r="W39" s="10" t="b">
        <f t="shared" si="8"/>
        <v>0</v>
      </c>
      <c r="X39" s="10" t="b">
        <f t="shared" si="9"/>
        <v>0</v>
      </c>
      <c r="Y39" s="10" t="b">
        <f t="shared" si="10"/>
        <v>0</v>
      </c>
      <c r="Z39" s="10" t="b">
        <f t="shared" si="19"/>
        <v>0</v>
      </c>
      <c r="AA39" s="10" t="b">
        <f t="shared" si="20"/>
        <v>0</v>
      </c>
      <c r="AB39" s="10" t="b">
        <f t="shared" si="21"/>
        <v>0</v>
      </c>
      <c r="AC39" s="10" t="b">
        <f t="shared" si="22"/>
        <v>0</v>
      </c>
      <c r="AD39" s="10" t="b">
        <f t="shared" si="23"/>
        <v>0</v>
      </c>
      <c r="AE39" s="68" t="str">
        <f t="shared" si="11"/>
        <v/>
      </c>
      <c r="AF39" s="102" t="str">
        <f t="shared" si="12"/>
        <v/>
      </c>
      <c r="AG39" s="60" t="str">
        <f t="shared" si="24"/>
        <v/>
      </c>
      <c r="AH39" s="14" t="str">
        <f t="shared" si="25"/>
        <v/>
      </c>
      <c r="AI39" s="9"/>
      <c r="AJ39" s="84" t="str">
        <f t="shared" si="13"/>
        <v/>
      </c>
      <c r="AK39" s="55"/>
      <c r="AL39" s="85" t="str">
        <f t="shared" si="14"/>
        <v/>
      </c>
      <c r="AM39" s="86">
        <f t="shared" si="15"/>
        <v>0</v>
      </c>
      <c r="AN39" s="35"/>
      <c r="AO39" s="85" t="str">
        <f t="shared" si="16"/>
        <v/>
      </c>
      <c r="AP39" s="87">
        <f t="shared" si="17"/>
        <v>0</v>
      </c>
    </row>
    <row r="40" spans="2:42" ht="15" customHeight="1" x14ac:dyDescent="0.25">
      <c r="B40">
        <v>23</v>
      </c>
      <c r="C40" s="20"/>
      <c r="D40" s="9"/>
      <c r="E40" s="9"/>
      <c r="F40" s="9"/>
      <c r="G40" s="30"/>
      <c r="H40" s="11"/>
      <c r="I40" s="12"/>
      <c r="J40" s="12"/>
      <c r="K40" s="12"/>
      <c r="L40" s="12"/>
      <c r="M40" s="13"/>
      <c r="N40" s="4" t="str">
        <f t="shared" si="0"/>
        <v/>
      </c>
      <c r="O40" s="4" t="str">
        <f t="shared" si="1"/>
        <v/>
      </c>
      <c r="P40" s="4" t="str">
        <f t="shared" si="2"/>
        <v/>
      </c>
      <c r="Q40" s="4" t="str">
        <f t="shared" si="18"/>
        <v/>
      </c>
      <c r="R40" s="4" t="str">
        <f t="shared" si="3"/>
        <v/>
      </c>
      <c r="S40" s="4" t="str">
        <f t="shared" si="4"/>
        <v/>
      </c>
      <c r="T40" s="4">
        <f t="shared" si="5"/>
        <v>0</v>
      </c>
      <c r="U40" s="10" t="b">
        <f t="shared" si="6"/>
        <v>0</v>
      </c>
      <c r="V40" s="10" t="b">
        <f t="shared" si="7"/>
        <v>0</v>
      </c>
      <c r="W40" s="10" t="b">
        <f t="shared" si="8"/>
        <v>0</v>
      </c>
      <c r="X40" s="10" t="b">
        <f t="shared" si="9"/>
        <v>0</v>
      </c>
      <c r="Y40" s="10" t="b">
        <f t="shared" si="10"/>
        <v>0</v>
      </c>
      <c r="Z40" s="10" t="b">
        <f t="shared" si="19"/>
        <v>0</v>
      </c>
      <c r="AA40" s="10" t="b">
        <f t="shared" si="20"/>
        <v>0</v>
      </c>
      <c r="AB40" s="10" t="b">
        <f t="shared" si="21"/>
        <v>0</v>
      </c>
      <c r="AC40" s="10" t="b">
        <f t="shared" si="22"/>
        <v>0</v>
      </c>
      <c r="AD40" s="10" t="b">
        <f t="shared" si="23"/>
        <v>0</v>
      </c>
      <c r="AE40" s="68" t="str">
        <f t="shared" si="11"/>
        <v/>
      </c>
      <c r="AF40" s="102" t="str">
        <f t="shared" si="12"/>
        <v/>
      </c>
      <c r="AG40" s="60" t="str">
        <f t="shared" si="24"/>
        <v/>
      </c>
      <c r="AH40" s="14" t="str">
        <f t="shared" si="25"/>
        <v/>
      </c>
      <c r="AI40" s="9"/>
      <c r="AJ40" s="84" t="str">
        <f t="shared" si="13"/>
        <v/>
      </c>
      <c r="AK40" s="55"/>
      <c r="AL40" s="85" t="str">
        <f t="shared" si="14"/>
        <v/>
      </c>
      <c r="AM40" s="86">
        <f t="shared" si="15"/>
        <v>0</v>
      </c>
      <c r="AN40" s="35"/>
      <c r="AO40" s="85" t="str">
        <f t="shared" si="16"/>
        <v/>
      </c>
      <c r="AP40" s="87">
        <f t="shared" si="17"/>
        <v>0</v>
      </c>
    </row>
    <row r="41" spans="2:42" ht="15" customHeight="1" x14ac:dyDescent="0.25">
      <c r="B41">
        <v>24</v>
      </c>
      <c r="C41" s="20"/>
      <c r="D41" s="9"/>
      <c r="E41" s="9"/>
      <c r="F41" s="9"/>
      <c r="G41" s="30"/>
      <c r="H41" s="11"/>
      <c r="I41" s="12"/>
      <c r="J41" s="12"/>
      <c r="K41" s="12"/>
      <c r="L41" s="12"/>
      <c r="M41" s="13"/>
      <c r="N41" s="4" t="str">
        <f t="shared" si="0"/>
        <v/>
      </c>
      <c r="O41" s="4" t="str">
        <f t="shared" si="1"/>
        <v/>
      </c>
      <c r="P41" s="4" t="str">
        <f t="shared" si="2"/>
        <v/>
      </c>
      <c r="Q41" s="4" t="str">
        <f t="shared" si="18"/>
        <v/>
      </c>
      <c r="R41" s="4" t="str">
        <f t="shared" si="3"/>
        <v/>
      </c>
      <c r="S41" s="4" t="str">
        <f t="shared" si="4"/>
        <v/>
      </c>
      <c r="T41" s="4">
        <f t="shared" si="5"/>
        <v>0</v>
      </c>
      <c r="U41" s="10" t="b">
        <f t="shared" si="6"/>
        <v>0</v>
      </c>
      <c r="V41" s="10" t="b">
        <f t="shared" si="7"/>
        <v>0</v>
      </c>
      <c r="W41" s="10" t="b">
        <f t="shared" si="8"/>
        <v>0</v>
      </c>
      <c r="X41" s="10" t="b">
        <f t="shared" si="9"/>
        <v>0</v>
      </c>
      <c r="Y41" s="10" t="b">
        <f t="shared" si="10"/>
        <v>0</v>
      </c>
      <c r="Z41" s="10" t="b">
        <f t="shared" si="19"/>
        <v>0</v>
      </c>
      <c r="AA41" s="10" t="b">
        <f t="shared" si="20"/>
        <v>0</v>
      </c>
      <c r="AB41" s="10" t="b">
        <f t="shared" si="21"/>
        <v>0</v>
      </c>
      <c r="AC41" s="10" t="b">
        <f t="shared" si="22"/>
        <v>0</v>
      </c>
      <c r="AD41" s="10" t="b">
        <f t="shared" si="23"/>
        <v>0</v>
      </c>
      <c r="AE41" s="68" t="str">
        <f t="shared" si="11"/>
        <v/>
      </c>
      <c r="AF41" s="102" t="str">
        <f t="shared" si="12"/>
        <v/>
      </c>
      <c r="AG41" s="60" t="str">
        <f t="shared" si="24"/>
        <v/>
      </c>
      <c r="AH41" s="14" t="str">
        <f t="shared" si="25"/>
        <v/>
      </c>
      <c r="AI41" s="9"/>
      <c r="AJ41" s="84" t="str">
        <f t="shared" si="13"/>
        <v/>
      </c>
      <c r="AK41" s="55"/>
      <c r="AL41" s="85" t="str">
        <f t="shared" si="14"/>
        <v/>
      </c>
      <c r="AM41" s="86">
        <f t="shared" si="15"/>
        <v>0</v>
      </c>
      <c r="AN41" s="35"/>
      <c r="AO41" s="85" t="str">
        <f t="shared" si="16"/>
        <v/>
      </c>
      <c r="AP41" s="87">
        <f t="shared" si="17"/>
        <v>0</v>
      </c>
    </row>
    <row r="42" spans="2:42" ht="15" customHeight="1" x14ac:dyDescent="0.25">
      <c r="B42">
        <v>25</v>
      </c>
      <c r="C42" s="20"/>
      <c r="D42" s="9"/>
      <c r="E42" s="9"/>
      <c r="F42" s="9"/>
      <c r="G42" s="30"/>
      <c r="H42" s="11"/>
      <c r="I42" s="12"/>
      <c r="J42" s="12"/>
      <c r="K42" s="12"/>
      <c r="L42" s="12"/>
      <c r="M42" s="13"/>
      <c r="N42" s="4" t="str">
        <f t="shared" si="0"/>
        <v/>
      </c>
      <c r="O42" s="4" t="str">
        <f t="shared" si="1"/>
        <v/>
      </c>
      <c r="P42" s="4" t="str">
        <f t="shared" si="2"/>
        <v/>
      </c>
      <c r="Q42" s="4" t="str">
        <f t="shared" si="18"/>
        <v/>
      </c>
      <c r="R42" s="4" t="str">
        <f t="shared" si="3"/>
        <v/>
      </c>
      <c r="S42" s="4" t="str">
        <f t="shared" si="4"/>
        <v/>
      </c>
      <c r="T42" s="4">
        <f t="shared" si="5"/>
        <v>0</v>
      </c>
      <c r="U42" s="10" t="b">
        <f t="shared" si="6"/>
        <v>0</v>
      </c>
      <c r="V42" s="10" t="b">
        <f t="shared" si="7"/>
        <v>0</v>
      </c>
      <c r="W42" s="10" t="b">
        <f t="shared" si="8"/>
        <v>0</v>
      </c>
      <c r="X42" s="10" t="b">
        <f t="shared" si="9"/>
        <v>0</v>
      </c>
      <c r="Y42" s="10" t="b">
        <f t="shared" si="10"/>
        <v>0</v>
      </c>
      <c r="Z42" s="10" t="b">
        <f t="shared" si="19"/>
        <v>0</v>
      </c>
      <c r="AA42" s="10" t="b">
        <f t="shared" si="20"/>
        <v>0</v>
      </c>
      <c r="AB42" s="10" t="b">
        <f t="shared" si="21"/>
        <v>0</v>
      </c>
      <c r="AC42" s="10" t="b">
        <f t="shared" si="22"/>
        <v>0</v>
      </c>
      <c r="AD42" s="10" t="b">
        <f t="shared" si="23"/>
        <v>0</v>
      </c>
      <c r="AE42" s="68" t="str">
        <f t="shared" si="11"/>
        <v/>
      </c>
      <c r="AF42" s="102" t="str">
        <f t="shared" si="12"/>
        <v/>
      </c>
      <c r="AG42" s="60" t="str">
        <f t="shared" si="24"/>
        <v/>
      </c>
      <c r="AH42" s="14" t="str">
        <f t="shared" si="25"/>
        <v/>
      </c>
      <c r="AI42" s="9"/>
      <c r="AJ42" s="84" t="str">
        <f t="shared" si="13"/>
        <v/>
      </c>
      <c r="AK42" s="55"/>
      <c r="AL42" s="85" t="str">
        <f t="shared" si="14"/>
        <v/>
      </c>
      <c r="AM42" s="86">
        <f t="shared" si="15"/>
        <v>0</v>
      </c>
      <c r="AN42" s="35"/>
      <c r="AO42" s="85" t="str">
        <f t="shared" si="16"/>
        <v/>
      </c>
      <c r="AP42" s="87">
        <f t="shared" si="17"/>
        <v>0</v>
      </c>
    </row>
    <row r="43" spans="2:42" ht="15" customHeight="1" x14ac:dyDescent="0.25">
      <c r="B43">
        <v>26</v>
      </c>
      <c r="C43" s="20"/>
      <c r="D43" s="9"/>
      <c r="E43" s="9"/>
      <c r="F43" s="9"/>
      <c r="G43" s="30"/>
      <c r="H43" s="11"/>
      <c r="I43" s="12"/>
      <c r="J43" s="12"/>
      <c r="K43" s="12"/>
      <c r="L43" s="12"/>
      <c r="M43" s="13"/>
      <c r="N43" s="4" t="str">
        <f t="shared" si="0"/>
        <v/>
      </c>
      <c r="O43" s="4" t="str">
        <f t="shared" si="1"/>
        <v/>
      </c>
      <c r="P43" s="4" t="str">
        <f t="shared" si="2"/>
        <v/>
      </c>
      <c r="Q43" s="4" t="str">
        <f t="shared" si="18"/>
        <v/>
      </c>
      <c r="R43" s="4" t="str">
        <f t="shared" si="3"/>
        <v/>
      </c>
      <c r="S43" s="4" t="str">
        <f t="shared" si="4"/>
        <v/>
      </c>
      <c r="T43" s="4">
        <f t="shared" si="5"/>
        <v>0</v>
      </c>
      <c r="U43" s="10" t="b">
        <f t="shared" si="6"/>
        <v>0</v>
      </c>
      <c r="V43" s="10" t="b">
        <f t="shared" si="7"/>
        <v>0</v>
      </c>
      <c r="W43" s="10" t="b">
        <f t="shared" si="8"/>
        <v>0</v>
      </c>
      <c r="X43" s="10" t="b">
        <f t="shared" si="9"/>
        <v>0</v>
      </c>
      <c r="Y43" s="10" t="b">
        <f t="shared" si="10"/>
        <v>0</v>
      </c>
      <c r="Z43" s="10" t="b">
        <f t="shared" si="19"/>
        <v>0</v>
      </c>
      <c r="AA43" s="10" t="b">
        <f t="shared" si="20"/>
        <v>0</v>
      </c>
      <c r="AB43" s="10" t="b">
        <f t="shared" si="21"/>
        <v>0</v>
      </c>
      <c r="AC43" s="10" t="b">
        <f t="shared" si="22"/>
        <v>0</v>
      </c>
      <c r="AD43" s="10" t="b">
        <f t="shared" si="23"/>
        <v>0</v>
      </c>
      <c r="AE43" s="68" t="str">
        <f t="shared" si="11"/>
        <v/>
      </c>
      <c r="AF43" s="102" t="str">
        <f t="shared" si="12"/>
        <v/>
      </c>
      <c r="AG43" s="60" t="str">
        <f t="shared" si="24"/>
        <v/>
      </c>
      <c r="AH43" s="14" t="str">
        <f t="shared" si="25"/>
        <v/>
      </c>
      <c r="AI43" s="9"/>
      <c r="AJ43" s="84" t="str">
        <f t="shared" si="13"/>
        <v/>
      </c>
      <c r="AK43" s="55"/>
      <c r="AL43" s="85" t="str">
        <f t="shared" si="14"/>
        <v/>
      </c>
      <c r="AM43" s="86">
        <f t="shared" si="15"/>
        <v>0</v>
      </c>
      <c r="AN43" s="35"/>
      <c r="AO43" s="85" t="str">
        <f t="shared" si="16"/>
        <v/>
      </c>
      <c r="AP43" s="87">
        <f t="shared" si="17"/>
        <v>0</v>
      </c>
    </row>
    <row r="44" spans="2:42" ht="15" customHeight="1" x14ac:dyDescent="0.25">
      <c r="B44">
        <v>27</v>
      </c>
      <c r="C44" s="20"/>
      <c r="D44" s="9"/>
      <c r="E44" s="9"/>
      <c r="F44" s="9"/>
      <c r="G44" s="30"/>
      <c r="H44" s="11"/>
      <c r="I44" s="12"/>
      <c r="J44" s="12"/>
      <c r="K44" s="12"/>
      <c r="L44" s="12"/>
      <c r="M44" s="13"/>
      <c r="N44" s="4" t="str">
        <f t="shared" si="0"/>
        <v/>
      </c>
      <c r="O44" s="4" t="str">
        <f t="shared" si="1"/>
        <v/>
      </c>
      <c r="P44" s="4" t="str">
        <f t="shared" si="2"/>
        <v/>
      </c>
      <c r="Q44" s="4" t="str">
        <f t="shared" si="18"/>
        <v/>
      </c>
      <c r="R44" s="4" t="str">
        <f t="shared" si="3"/>
        <v/>
      </c>
      <c r="S44" s="4" t="str">
        <f t="shared" si="4"/>
        <v/>
      </c>
      <c r="T44" s="4">
        <f t="shared" si="5"/>
        <v>0</v>
      </c>
      <c r="U44" s="10" t="b">
        <f t="shared" si="6"/>
        <v>0</v>
      </c>
      <c r="V44" s="10" t="b">
        <f t="shared" si="7"/>
        <v>0</v>
      </c>
      <c r="W44" s="10" t="b">
        <f t="shared" si="8"/>
        <v>0</v>
      </c>
      <c r="X44" s="10" t="b">
        <f t="shared" si="9"/>
        <v>0</v>
      </c>
      <c r="Y44" s="10" t="b">
        <f t="shared" si="10"/>
        <v>0</v>
      </c>
      <c r="Z44" s="10" t="b">
        <f t="shared" si="19"/>
        <v>0</v>
      </c>
      <c r="AA44" s="10" t="b">
        <f t="shared" si="20"/>
        <v>0</v>
      </c>
      <c r="AB44" s="10" t="b">
        <f t="shared" si="21"/>
        <v>0</v>
      </c>
      <c r="AC44" s="10" t="b">
        <f t="shared" si="22"/>
        <v>0</v>
      </c>
      <c r="AD44" s="10" t="b">
        <f t="shared" si="23"/>
        <v>0</v>
      </c>
      <c r="AE44" s="68" t="str">
        <f t="shared" si="11"/>
        <v/>
      </c>
      <c r="AF44" s="102" t="str">
        <f t="shared" si="12"/>
        <v/>
      </c>
      <c r="AG44" s="60" t="str">
        <f t="shared" si="24"/>
        <v/>
      </c>
      <c r="AH44" s="14" t="str">
        <f t="shared" si="25"/>
        <v/>
      </c>
      <c r="AI44" s="9"/>
      <c r="AJ44" s="84" t="str">
        <f t="shared" si="13"/>
        <v/>
      </c>
      <c r="AK44" s="55"/>
      <c r="AL44" s="85" t="str">
        <f t="shared" si="14"/>
        <v/>
      </c>
      <c r="AM44" s="86">
        <f t="shared" si="15"/>
        <v>0</v>
      </c>
      <c r="AN44" s="35"/>
      <c r="AO44" s="85" t="str">
        <f t="shared" si="16"/>
        <v/>
      </c>
      <c r="AP44" s="87">
        <f t="shared" si="17"/>
        <v>0</v>
      </c>
    </row>
    <row r="45" spans="2:42" ht="15" customHeight="1" x14ac:dyDescent="0.25">
      <c r="B45">
        <v>28</v>
      </c>
      <c r="C45" s="20"/>
      <c r="D45" s="9"/>
      <c r="E45" s="9"/>
      <c r="F45" s="9"/>
      <c r="G45" s="30"/>
      <c r="H45" s="11"/>
      <c r="I45" s="12"/>
      <c r="J45" s="12"/>
      <c r="K45" s="12"/>
      <c r="L45" s="12"/>
      <c r="M45" s="13"/>
      <c r="N45" s="4" t="str">
        <f t="shared" si="0"/>
        <v/>
      </c>
      <c r="O45" s="4" t="str">
        <f t="shared" si="1"/>
        <v/>
      </c>
      <c r="P45" s="4" t="str">
        <f t="shared" si="2"/>
        <v/>
      </c>
      <c r="Q45" s="4" t="str">
        <f t="shared" si="18"/>
        <v/>
      </c>
      <c r="R45" s="4" t="str">
        <f t="shared" si="3"/>
        <v/>
      </c>
      <c r="S45" s="4" t="str">
        <f t="shared" si="4"/>
        <v/>
      </c>
      <c r="T45" s="4">
        <f t="shared" si="5"/>
        <v>0</v>
      </c>
      <c r="U45" s="10" t="b">
        <f t="shared" si="6"/>
        <v>0</v>
      </c>
      <c r="V45" s="10" t="b">
        <f t="shared" si="7"/>
        <v>0</v>
      </c>
      <c r="W45" s="10" t="b">
        <f t="shared" si="8"/>
        <v>0</v>
      </c>
      <c r="X45" s="10" t="b">
        <f t="shared" si="9"/>
        <v>0</v>
      </c>
      <c r="Y45" s="10" t="b">
        <f t="shared" si="10"/>
        <v>0</v>
      </c>
      <c r="Z45" s="10" t="b">
        <f t="shared" si="19"/>
        <v>0</v>
      </c>
      <c r="AA45" s="10" t="b">
        <f t="shared" si="20"/>
        <v>0</v>
      </c>
      <c r="AB45" s="10" t="b">
        <f t="shared" si="21"/>
        <v>0</v>
      </c>
      <c r="AC45" s="10" t="b">
        <f t="shared" si="22"/>
        <v>0</v>
      </c>
      <c r="AD45" s="10" t="b">
        <f t="shared" si="23"/>
        <v>0</v>
      </c>
      <c r="AE45" s="68" t="str">
        <f t="shared" si="11"/>
        <v/>
      </c>
      <c r="AF45" s="102" t="str">
        <f t="shared" si="12"/>
        <v/>
      </c>
      <c r="AG45" s="60" t="str">
        <f t="shared" si="24"/>
        <v/>
      </c>
      <c r="AH45" s="14" t="str">
        <f t="shared" si="25"/>
        <v/>
      </c>
      <c r="AI45" s="9"/>
      <c r="AJ45" s="84" t="str">
        <f t="shared" si="13"/>
        <v/>
      </c>
      <c r="AK45" s="55"/>
      <c r="AL45" s="85" t="str">
        <f t="shared" si="14"/>
        <v/>
      </c>
      <c r="AM45" s="86">
        <f t="shared" si="15"/>
        <v>0</v>
      </c>
      <c r="AN45" s="35"/>
      <c r="AO45" s="85" t="str">
        <f t="shared" si="16"/>
        <v/>
      </c>
      <c r="AP45" s="87">
        <f t="shared" si="17"/>
        <v>0</v>
      </c>
    </row>
    <row r="46" spans="2:42" ht="15" customHeight="1" x14ac:dyDescent="0.25">
      <c r="B46">
        <v>29</v>
      </c>
      <c r="C46" s="20"/>
      <c r="D46" s="9"/>
      <c r="E46" s="9"/>
      <c r="F46" s="9"/>
      <c r="G46" s="30"/>
      <c r="H46" s="11"/>
      <c r="I46" s="12"/>
      <c r="J46" s="12"/>
      <c r="K46" s="12"/>
      <c r="L46" s="12"/>
      <c r="M46" s="13"/>
      <c r="N46" s="4" t="str">
        <f t="shared" si="0"/>
        <v/>
      </c>
      <c r="O46" s="4" t="str">
        <f t="shared" si="1"/>
        <v/>
      </c>
      <c r="P46" s="4" t="str">
        <f t="shared" si="2"/>
        <v/>
      </c>
      <c r="Q46" s="4" t="str">
        <f t="shared" si="18"/>
        <v/>
      </c>
      <c r="R46" s="4" t="str">
        <f t="shared" si="3"/>
        <v/>
      </c>
      <c r="S46" s="4" t="str">
        <f t="shared" si="4"/>
        <v/>
      </c>
      <c r="T46" s="4">
        <f t="shared" si="5"/>
        <v>0</v>
      </c>
      <c r="U46" s="10" t="b">
        <f t="shared" si="6"/>
        <v>0</v>
      </c>
      <c r="V46" s="10" t="b">
        <f t="shared" si="7"/>
        <v>0</v>
      </c>
      <c r="W46" s="10" t="b">
        <f t="shared" si="8"/>
        <v>0</v>
      </c>
      <c r="X46" s="10" t="b">
        <f t="shared" si="9"/>
        <v>0</v>
      </c>
      <c r="Y46" s="10" t="b">
        <f t="shared" si="10"/>
        <v>0</v>
      </c>
      <c r="Z46" s="10" t="b">
        <f t="shared" si="19"/>
        <v>0</v>
      </c>
      <c r="AA46" s="10" t="b">
        <f t="shared" si="20"/>
        <v>0</v>
      </c>
      <c r="AB46" s="10" t="b">
        <f t="shared" si="21"/>
        <v>0</v>
      </c>
      <c r="AC46" s="10" t="b">
        <f t="shared" si="22"/>
        <v>0</v>
      </c>
      <c r="AD46" s="10" t="b">
        <f t="shared" si="23"/>
        <v>0</v>
      </c>
      <c r="AE46" s="68" t="str">
        <f t="shared" si="11"/>
        <v/>
      </c>
      <c r="AF46" s="102" t="str">
        <f t="shared" si="12"/>
        <v/>
      </c>
      <c r="AG46" s="60" t="str">
        <f t="shared" si="24"/>
        <v/>
      </c>
      <c r="AH46" s="14" t="str">
        <f t="shared" si="25"/>
        <v/>
      </c>
      <c r="AI46" s="9"/>
      <c r="AJ46" s="84" t="str">
        <f t="shared" si="13"/>
        <v/>
      </c>
      <c r="AK46" s="55"/>
      <c r="AL46" s="85" t="str">
        <f t="shared" si="14"/>
        <v/>
      </c>
      <c r="AM46" s="86">
        <f t="shared" si="15"/>
        <v>0</v>
      </c>
      <c r="AN46" s="35"/>
      <c r="AO46" s="85" t="str">
        <f t="shared" si="16"/>
        <v/>
      </c>
      <c r="AP46" s="87">
        <f t="shared" si="17"/>
        <v>0</v>
      </c>
    </row>
    <row r="47" spans="2:42" ht="15" customHeight="1" x14ac:dyDescent="0.25">
      <c r="B47">
        <v>30</v>
      </c>
      <c r="C47" s="20"/>
      <c r="D47" s="9"/>
      <c r="E47" s="9"/>
      <c r="F47" s="9"/>
      <c r="G47" s="30"/>
      <c r="H47" s="11"/>
      <c r="I47" s="12"/>
      <c r="J47" s="12"/>
      <c r="K47" s="12"/>
      <c r="L47" s="12"/>
      <c r="M47" s="13"/>
      <c r="N47" s="4" t="str">
        <f t="shared" si="0"/>
        <v/>
      </c>
      <c r="O47" s="4" t="str">
        <f t="shared" si="1"/>
        <v/>
      </c>
      <c r="P47" s="4" t="str">
        <f t="shared" si="2"/>
        <v/>
      </c>
      <c r="Q47" s="4" t="str">
        <f t="shared" si="18"/>
        <v/>
      </c>
      <c r="R47" s="4" t="str">
        <f t="shared" si="3"/>
        <v/>
      </c>
      <c r="S47" s="4" t="str">
        <f t="shared" si="4"/>
        <v/>
      </c>
      <c r="T47" s="4">
        <f t="shared" si="5"/>
        <v>0</v>
      </c>
      <c r="U47" s="10" t="b">
        <f t="shared" si="6"/>
        <v>0</v>
      </c>
      <c r="V47" s="10" t="b">
        <f t="shared" si="7"/>
        <v>0</v>
      </c>
      <c r="W47" s="10" t="b">
        <f t="shared" si="8"/>
        <v>0</v>
      </c>
      <c r="X47" s="10" t="b">
        <f t="shared" si="9"/>
        <v>0</v>
      </c>
      <c r="Y47" s="10" t="b">
        <f t="shared" si="10"/>
        <v>0</v>
      </c>
      <c r="Z47" s="10" t="b">
        <f t="shared" si="19"/>
        <v>0</v>
      </c>
      <c r="AA47" s="10" t="b">
        <f t="shared" si="20"/>
        <v>0</v>
      </c>
      <c r="AB47" s="10" t="b">
        <f t="shared" si="21"/>
        <v>0</v>
      </c>
      <c r="AC47" s="10" t="b">
        <f t="shared" si="22"/>
        <v>0</v>
      </c>
      <c r="AD47" s="10" t="b">
        <f t="shared" si="23"/>
        <v>0</v>
      </c>
      <c r="AE47" s="68" t="str">
        <f t="shared" si="11"/>
        <v/>
      </c>
      <c r="AF47" s="102" t="str">
        <f t="shared" si="12"/>
        <v/>
      </c>
      <c r="AG47" s="60" t="str">
        <f t="shared" si="24"/>
        <v/>
      </c>
      <c r="AH47" s="14" t="str">
        <f t="shared" si="25"/>
        <v/>
      </c>
      <c r="AI47" s="9"/>
      <c r="AJ47" s="84" t="str">
        <f t="shared" si="13"/>
        <v/>
      </c>
      <c r="AK47" s="55"/>
      <c r="AL47" s="85" t="str">
        <f t="shared" si="14"/>
        <v/>
      </c>
      <c r="AM47" s="86">
        <f t="shared" si="15"/>
        <v>0</v>
      </c>
      <c r="AN47" s="35"/>
      <c r="AO47" s="85" t="str">
        <f t="shared" si="16"/>
        <v/>
      </c>
      <c r="AP47" s="87">
        <f t="shared" si="17"/>
        <v>0</v>
      </c>
    </row>
    <row r="48" spans="2:42" ht="15" customHeight="1" x14ac:dyDescent="0.25">
      <c r="B48">
        <v>31</v>
      </c>
      <c r="C48" s="20"/>
      <c r="D48" s="9"/>
      <c r="E48" s="9"/>
      <c r="F48" s="9"/>
      <c r="G48" s="30"/>
      <c r="H48" s="11"/>
      <c r="I48" s="12"/>
      <c r="J48" s="12"/>
      <c r="K48" s="12"/>
      <c r="L48" s="12"/>
      <c r="M48" s="13"/>
      <c r="N48" s="4" t="str">
        <f t="shared" si="0"/>
        <v/>
      </c>
      <c r="O48" s="4" t="str">
        <f t="shared" si="1"/>
        <v/>
      </c>
      <c r="P48" s="4" t="str">
        <f t="shared" si="2"/>
        <v/>
      </c>
      <c r="Q48" s="4" t="str">
        <f t="shared" si="18"/>
        <v/>
      </c>
      <c r="R48" s="4" t="str">
        <f t="shared" si="3"/>
        <v/>
      </c>
      <c r="S48" s="4" t="str">
        <f t="shared" si="4"/>
        <v/>
      </c>
      <c r="T48" s="4">
        <f t="shared" si="5"/>
        <v>0</v>
      </c>
      <c r="U48" s="10" t="b">
        <f t="shared" si="6"/>
        <v>0</v>
      </c>
      <c r="V48" s="10" t="b">
        <f t="shared" si="7"/>
        <v>0</v>
      </c>
      <c r="W48" s="10" t="b">
        <f t="shared" si="8"/>
        <v>0</v>
      </c>
      <c r="X48" s="10" t="b">
        <f t="shared" si="9"/>
        <v>0</v>
      </c>
      <c r="Y48" s="10" t="b">
        <f t="shared" si="10"/>
        <v>0</v>
      </c>
      <c r="Z48" s="10" t="b">
        <f t="shared" si="19"/>
        <v>0</v>
      </c>
      <c r="AA48" s="10" t="b">
        <f t="shared" si="20"/>
        <v>0</v>
      </c>
      <c r="AB48" s="10" t="b">
        <f t="shared" si="21"/>
        <v>0</v>
      </c>
      <c r="AC48" s="10" t="b">
        <f t="shared" si="22"/>
        <v>0</v>
      </c>
      <c r="AD48" s="10" t="b">
        <f t="shared" si="23"/>
        <v>0</v>
      </c>
      <c r="AE48" s="68" t="str">
        <f t="shared" si="11"/>
        <v/>
      </c>
      <c r="AF48" s="102" t="str">
        <f t="shared" si="12"/>
        <v/>
      </c>
      <c r="AG48" s="60" t="str">
        <f t="shared" si="24"/>
        <v/>
      </c>
      <c r="AH48" s="14" t="str">
        <f t="shared" si="25"/>
        <v/>
      </c>
      <c r="AI48" s="9"/>
      <c r="AJ48" s="84" t="str">
        <f t="shared" si="13"/>
        <v/>
      </c>
      <c r="AK48" s="55"/>
      <c r="AL48" s="85" t="str">
        <f t="shared" si="14"/>
        <v/>
      </c>
      <c r="AM48" s="86">
        <f t="shared" si="15"/>
        <v>0</v>
      </c>
      <c r="AN48" s="35"/>
      <c r="AO48" s="85" t="str">
        <f t="shared" si="16"/>
        <v/>
      </c>
      <c r="AP48" s="87">
        <f t="shared" si="17"/>
        <v>0</v>
      </c>
    </row>
    <row r="49" spans="2:42" ht="15" customHeight="1" x14ac:dyDescent="0.25">
      <c r="B49">
        <v>32</v>
      </c>
      <c r="C49" s="20"/>
      <c r="D49" s="9"/>
      <c r="E49" s="9"/>
      <c r="F49" s="9"/>
      <c r="G49" s="30"/>
      <c r="H49" s="11"/>
      <c r="I49" s="12"/>
      <c r="J49" s="12"/>
      <c r="K49" s="12"/>
      <c r="L49" s="12"/>
      <c r="M49" s="13"/>
      <c r="N49" s="4" t="str">
        <f t="shared" si="0"/>
        <v/>
      </c>
      <c r="O49" s="4" t="str">
        <f t="shared" si="1"/>
        <v/>
      </c>
      <c r="P49" s="4" t="str">
        <f t="shared" si="2"/>
        <v/>
      </c>
      <c r="Q49" s="4" t="str">
        <f t="shared" si="18"/>
        <v/>
      </c>
      <c r="R49" s="4" t="str">
        <f t="shared" si="3"/>
        <v/>
      </c>
      <c r="S49" s="4" t="str">
        <f t="shared" si="4"/>
        <v/>
      </c>
      <c r="T49" s="4">
        <f t="shared" si="5"/>
        <v>0</v>
      </c>
      <c r="U49" s="10" t="b">
        <f t="shared" si="6"/>
        <v>0</v>
      </c>
      <c r="V49" s="10" t="b">
        <f t="shared" si="7"/>
        <v>0</v>
      </c>
      <c r="W49" s="10" t="b">
        <f t="shared" si="8"/>
        <v>0</v>
      </c>
      <c r="X49" s="10" t="b">
        <f t="shared" si="9"/>
        <v>0</v>
      </c>
      <c r="Y49" s="10" t="b">
        <f t="shared" si="10"/>
        <v>0</v>
      </c>
      <c r="Z49" s="10" t="b">
        <f t="shared" si="19"/>
        <v>0</v>
      </c>
      <c r="AA49" s="10" t="b">
        <f t="shared" si="20"/>
        <v>0</v>
      </c>
      <c r="AB49" s="10" t="b">
        <f t="shared" si="21"/>
        <v>0</v>
      </c>
      <c r="AC49" s="10" t="b">
        <f t="shared" si="22"/>
        <v>0</v>
      </c>
      <c r="AD49" s="10" t="b">
        <f t="shared" si="23"/>
        <v>0</v>
      </c>
      <c r="AE49" s="68" t="str">
        <f t="shared" si="11"/>
        <v/>
      </c>
      <c r="AF49" s="102" t="str">
        <f t="shared" si="12"/>
        <v/>
      </c>
      <c r="AG49" s="60" t="str">
        <f t="shared" si="24"/>
        <v/>
      </c>
      <c r="AH49" s="14" t="str">
        <f t="shared" si="25"/>
        <v/>
      </c>
      <c r="AI49" s="9"/>
      <c r="AJ49" s="84" t="str">
        <f t="shared" si="13"/>
        <v/>
      </c>
      <c r="AK49" s="55"/>
      <c r="AL49" s="85" t="str">
        <f t="shared" si="14"/>
        <v/>
      </c>
      <c r="AM49" s="86">
        <f t="shared" si="15"/>
        <v>0</v>
      </c>
      <c r="AN49" s="35"/>
      <c r="AO49" s="85" t="str">
        <f t="shared" si="16"/>
        <v/>
      </c>
      <c r="AP49" s="87">
        <f t="shared" si="17"/>
        <v>0</v>
      </c>
    </row>
    <row r="50" spans="2:42" ht="15" customHeight="1" x14ac:dyDescent="0.25">
      <c r="B50">
        <v>33</v>
      </c>
      <c r="C50" s="20"/>
      <c r="D50" s="9"/>
      <c r="E50" s="9"/>
      <c r="F50" s="9"/>
      <c r="G50" s="30"/>
      <c r="H50" s="11"/>
      <c r="I50" s="12"/>
      <c r="J50" s="12"/>
      <c r="K50" s="12"/>
      <c r="L50" s="12"/>
      <c r="M50" s="13"/>
      <c r="N50" s="4" t="str">
        <f t="shared" si="0"/>
        <v/>
      </c>
      <c r="O50" s="4" t="str">
        <f t="shared" si="1"/>
        <v/>
      </c>
      <c r="P50" s="4" t="str">
        <f t="shared" si="2"/>
        <v/>
      </c>
      <c r="Q50" s="4" t="str">
        <f t="shared" si="18"/>
        <v/>
      </c>
      <c r="R50" s="4" t="str">
        <f t="shared" si="3"/>
        <v/>
      </c>
      <c r="S50" s="4" t="str">
        <f t="shared" si="4"/>
        <v/>
      </c>
      <c r="T50" s="4">
        <f t="shared" si="5"/>
        <v>0</v>
      </c>
      <c r="U50" s="10" t="b">
        <f t="shared" si="6"/>
        <v>0</v>
      </c>
      <c r="V50" s="10" t="b">
        <f t="shared" si="7"/>
        <v>0</v>
      </c>
      <c r="W50" s="10" t="b">
        <f t="shared" si="8"/>
        <v>0</v>
      </c>
      <c r="X50" s="10" t="b">
        <f t="shared" si="9"/>
        <v>0</v>
      </c>
      <c r="Y50" s="10" t="b">
        <f t="shared" si="10"/>
        <v>0</v>
      </c>
      <c r="Z50" s="10" t="b">
        <f t="shared" si="19"/>
        <v>0</v>
      </c>
      <c r="AA50" s="10" t="b">
        <f t="shared" si="20"/>
        <v>0</v>
      </c>
      <c r="AB50" s="10" t="b">
        <f t="shared" si="21"/>
        <v>0</v>
      </c>
      <c r="AC50" s="10" t="b">
        <f t="shared" si="22"/>
        <v>0</v>
      </c>
      <c r="AD50" s="10" t="b">
        <f t="shared" si="23"/>
        <v>0</v>
      </c>
      <c r="AE50" s="68" t="str">
        <f t="shared" si="11"/>
        <v/>
      </c>
      <c r="AF50" s="102" t="str">
        <f t="shared" si="12"/>
        <v/>
      </c>
      <c r="AG50" s="60" t="str">
        <f t="shared" si="24"/>
        <v/>
      </c>
      <c r="AH50" s="14" t="str">
        <f t="shared" si="25"/>
        <v/>
      </c>
      <c r="AI50" s="9"/>
      <c r="AJ50" s="84" t="str">
        <f t="shared" si="13"/>
        <v/>
      </c>
      <c r="AK50" s="55"/>
      <c r="AL50" s="85" t="str">
        <f t="shared" si="14"/>
        <v/>
      </c>
      <c r="AM50" s="86">
        <f t="shared" si="15"/>
        <v>0</v>
      </c>
      <c r="AN50" s="35"/>
      <c r="AO50" s="85" t="str">
        <f t="shared" si="16"/>
        <v/>
      </c>
      <c r="AP50" s="87">
        <f t="shared" si="17"/>
        <v>0</v>
      </c>
    </row>
    <row r="51" spans="2:42" ht="15" customHeight="1" x14ac:dyDescent="0.25">
      <c r="B51">
        <v>34</v>
      </c>
      <c r="C51" s="20"/>
      <c r="D51" s="9"/>
      <c r="E51" s="9"/>
      <c r="F51" s="31"/>
      <c r="G51" s="30"/>
      <c r="H51" s="11"/>
      <c r="I51" s="12"/>
      <c r="J51" s="12"/>
      <c r="K51" s="12"/>
      <c r="L51" s="12"/>
      <c r="M51" s="13"/>
      <c r="N51" s="4" t="str">
        <f t="shared" si="0"/>
        <v/>
      </c>
      <c r="O51" s="4" t="str">
        <f t="shared" si="1"/>
        <v/>
      </c>
      <c r="P51" s="4" t="str">
        <f t="shared" si="2"/>
        <v/>
      </c>
      <c r="Q51" s="4" t="str">
        <f t="shared" si="18"/>
        <v/>
      </c>
      <c r="R51" s="4" t="str">
        <f t="shared" si="3"/>
        <v/>
      </c>
      <c r="S51" s="4" t="str">
        <f t="shared" si="4"/>
        <v/>
      </c>
      <c r="T51" s="4">
        <f t="shared" si="5"/>
        <v>0</v>
      </c>
      <c r="U51" s="10" t="b">
        <f t="shared" si="6"/>
        <v>0</v>
      </c>
      <c r="V51" s="10" t="b">
        <f t="shared" si="7"/>
        <v>0</v>
      </c>
      <c r="W51" s="10" t="b">
        <f t="shared" si="8"/>
        <v>0</v>
      </c>
      <c r="X51" s="10" t="b">
        <f t="shared" si="9"/>
        <v>0</v>
      </c>
      <c r="Y51" s="10" t="b">
        <f t="shared" si="10"/>
        <v>0</v>
      </c>
      <c r="Z51" s="10" t="b">
        <f t="shared" si="19"/>
        <v>0</v>
      </c>
      <c r="AA51" s="10" t="b">
        <f t="shared" si="20"/>
        <v>0</v>
      </c>
      <c r="AB51" s="10" t="b">
        <f t="shared" si="21"/>
        <v>0</v>
      </c>
      <c r="AC51" s="10" t="b">
        <f t="shared" si="22"/>
        <v>0</v>
      </c>
      <c r="AD51" s="10" t="b">
        <f t="shared" si="23"/>
        <v>0</v>
      </c>
      <c r="AE51" s="68" t="str">
        <f t="shared" si="11"/>
        <v/>
      </c>
      <c r="AF51" s="102" t="str">
        <f t="shared" si="12"/>
        <v/>
      </c>
      <c r="AG51" s="60" t="str">
        <f t="shared" si="24"/>
        <v/>
      </c>
      <c r="AH51" s="14" t="str">
        <f t="shared" si="25"/>
        <v/>
      </c>
      <c r="AI51" s="9"/>
      <c r="AJ51" s="84" t="str">
        <f t="shared" si="13"/>
        <v/>
      </c>
      <c r="AK51" s="55"/>
      <c r="AL51" s="85" t="str">
        <f t="shared" si="14"/>
        <v/>
      </c>
      <c r="AM51" s="86">
        <f t="shared" si="15"/>
        <v>0</v>
      </c>
      <c r="AN51" s="35"/>
      <c r="AO51" s="85" t="str">
        <f t="shared" si="16"/>
        <v/>
      </c>
      <c r="AP51" s="87">
        <f t="shared" si="17"/>
        <v>0</v>
      </c>
    </row>
    <row r="52" spans="2:42" ht="15" customHeight="1" x14ac:dyDescent="0.25">
      <c r="B52">
        <v>35</v>
      </c>
      <c r="C52" s="20"/>
      <c r="D52" s="9"/>
      <c r="E52" s="9"/>
      <c r="F52" s="31"/>
      <c r="G52" s="30"/>
      <c r="H52" s="11"/>
      <c r="I52" s="12"/>
      <c r="J52" s="12"/>
      <c r="K52" s="12"/>
      <c r="L52" s="12"/>
      <c r="M52" s="13"/>
      <c r="N52" s="4" t="str">
        <f t="shared" si="0"/>
        <v/>
      </c>
      <c r="O52" s="4" t="str">
        <f t="shared" si="1"/>
        <v/>
      </c>
      <c r="P52" s="4" t="str">
        <f t="shared" si="2"/>
        <v/>
      </c>
      <c r="Q52" s="4" t="str">
        <f t="shared" si="18"/>
        <v/>
      </c>
      <c r="R52" s="4" t="str">
        <f t="shared" si="3"/>
        <v/>
      </c>
      <c r="S52" s="4" t="str">
        <f t="shared" si="4"/>
        <v/>
      </c>
      <c r="T52" s="4">
        <f t="shared" si="5"/>
        <v>0</v>
      </c>
      <c r="U52" s="10" t="b">
        <f t="shared" si="6"/>
        <v>0</v>
      </c>
      <c r="V52" s="10" t="b">
        <f t="shared" si="7"/>
        <v>0</v>
      </c>
      <c r="W52" s="10" t="b">
        <f t="shared" si="8"/>
        <v>0</v>
      </c>
      <c r="X52" s="10" t="b">
        <f t="shared" si="9"/>
        <v>0</v>
      </c>
      <c r="Y52" s="10" t="b">
        <f t="shared" si="10"/>
        <v>0</v>
      </c>
      <c r="Z52" s="10" t="b">
        <f t="shared" si="19"/>
        <v>0</v>
      </c>
      <c r="AA52" s="10" t="b">
        <f t="shared" si="20"/>
        <v>0</v>
      </c>
      <c r="AB52" s="10" t="b">
        <f t="shared" si="21"/>
        <v>0</v>
      </c>
      <c r="AC52" s="10" t="b">
        <f t="shared" si="22"/>
        <v>0</v>
      </c>
      <c r="AD52" s="10" t="b">
        <f t="shared" si="23"/>
        <v>0</v>
      </c>
      <c r="AE52" s="68" t="str">
        <f t="shared" si="11"/>
        <v/>
      </c>
      <c r="AF52" s="102" t="str">
        <f t="shared" si="12"/>
        <v/>
      </c>
      <c r="AG52" s="60" t="str">
        <f t="shared" si="24"/>
        <v/>
      </c>
      <c r="AH52" s="14" t="str">
        <f t="shared" si="25"/>
        <v/>
      </c>
      <c r="AI52" s="9"/>
      <c r="AJ52" s="84" t="str">
        <f t="shared" si="13"/>
        <v/>
      </c>
      <c r="AK52" s="55"/>
      <c r="AL52" s="85" t="str">
        <f t="shared" si="14"/>
        <v/>
      </c>
      <c r="AM52" s="86">
        <f t="shared" si="15"/>
        <v>0</v>
      </c>
      <c r="AN52" s="35"/>
      <c r="AO52" s="85" t="str">
        <f t="shared" si="16"/>
        <v/>
      </c>
      <c r="AP52" s="87">
        <f t="shared" si="17"/>
        <v>0</v>
      </c>
    </row>
    <row r="53" spans="2:42" ht="15" customHeight="1" thickBot="1" x14ac:dyDescent="0.3">
      <c r="B53">
        <v>36</v>
      </c>
      <c r="C53" s="20"/>
      <c r="D53" s="25"/>
      <c r="E53" s="25"/>
      <c r="F53" s="32"/>
      <c r="G53" s="33"/>
      <c r="H53" s="11"/>
      <c r="I53" s="12"/>
      <c r="J53" s="12"/>
      <c r="K53" s="12"/>
      <c r="L53" s="12"/>
      <c r="M53" s="13"/>
      <c r="N53" s="4" t="str">
        <f t="shared" si="0"/>
        <v/>
      </c>
      <c r="O53" s="4" t="str">
        <f t="shared" si="1"/>
        <v/>
      </c>
      <c r="P53" s="4" t="str">
        <f t="shared" si="2"/>
        <v/>
      </c>
      <c r="Q53" s="4" t="str">
        <f t="shared" si="18"/>
        <v/>
      </c>
      <c r="R53" s="4" t="str">
        <f t="shared" si="3"/>
        <v/>
      </c>
      <c r="S53" s="4" t="str">
        <f t="shared" si="4"/>
        <v/>
      </c>
      <c r="T53" s="4">
        <f t="shared" si="5"/>
        <v>0</v>
      </c>
      <c r="U53" s="10" t="b">
        <f t="shared" si="6"/>
        <v>0</v>
      </c>
      <c r="V53" s="10" t="b">
        <f t="shared" si="7"/>
        <v>0</v>
      </c>
      <c r="W53" s="10" t="b">
        <f t="shared" si="8"/>
        <v>0</v>
      </c>
      <c r="X53" s="10" t="b">
        <f t="shared" si="9"/>
        <v>0</v>
      </c>
      <c r="Y53" s="10" t="b">
        <f t="shared" si="10"/>
        <v>0</v>
      </c>
      <c r="Z53" s="10" t="b">
        <f t="shared" si="19"/>
        <v>0</v>
      </c>
      <c r="AA53" s="10" t="b">
        <f t="shared" si="20"/>
        <v>0</v>
      </c>
      <c r="AB53" s="10" t="b">
        <f t="shared" si="21"/>
        <v>0</v>
      </c>
      <c r="AC53" s="10" t="b">
        <f t="shared" si="22"/>
        <v>0</v>
      </c>
      <c r="AD53" s="10" t="b">
        <f t="shared" si="23"/>
        <v>0</v>
      </c>
      <c r="AE53" s="69" t="str">
        <f t="shared" si="11"/>
        <v/>
      </c>
      <c r="AF53" s="106" t="str">
        <f t="shared" si="12"/>
        <v/>
      </c>
      <c r="AG53" s="60" t="str">
        <f t="shared" si="24"/>
        <v/>
      </c>
      <c r="AH53" s="14" t="str">
        <f t="shared" si="25"/>
        <v/>
      </c>
      <c r="AI53" s="9"/>
      <c r="AJ53" s="84" t="str">
        <f t="shared" si="13"/>
        <v/>
      </c>
      <c r="AK53" s="55"/>
      <c r="AL53" s="85" t="str">
        <f t="shared" si="14"/>
        <v/>
      </c>
      <c r="AM53" s="86">
        <f t="shared" si="15"/>
        <v>0</v>
      </c>
      <c r="AN53" s="36"/>
      <c r="AO53" s="85" t="str">
        <f t="shared" si="16"/>
        <v/>
      </c>
      <c r="AP53" s="87">
        <f t="shared" si="17"/>
        <v>0</v>
      </c>
    </row>
    <row r="54" spans="2:42" ht="15" customHeight="1" thickBot="1" x14ac:dyDescent="0.3">
      <c r="B54" t="s">
        <v>82</v>
      </c>
      <c r="C54" s="92">
        <f>COUNTA(C18:C53)</f>
        <v>8</v>
      </c>
      <c r="D54" s="204" t="s">
        <v>49</v>
      </c>
      <c r="E54" s="204"/>
      <c r="F54" s="204"/>
      <c r="G54" s="204"/>
      <c r="H54" s="108">
        <f t="shared" ref="H54:M54" si="26">IF(N56=0,"",IF(N56&gt;0,N55))</f>
        <v>1</v>
      </c>
      <c r="I54" s="109" t="str">
        <f t="shared" si="26"/>
        <v/>
      </c>
      <c r="J54" s="109">
        <f t="shared" si="26"/>
        <v>0.75</v>
      </c>
      <c r="K54" s="109" t="str">
        <f t="shared" si="26"/>
        <v/>
      </c>
      <c r="L54" s="109">
        <f t="shared" si="26"/>
        <v>0.75</v>
      </c>
      <c r="M54" s="109">
        <f t="shared" si="26"/>
        <v>1</v>
      </c>
      <c r="N54" s="28">
        <f t="shared" ref="N54:S54" si="27">SUM(N18:N53)</f>
        <v>8</v>
      </c>
      <c r="O54" s="28">
        <f t="shared" si="27"/>
        <v>0</v>
      </c>
      <c r="P54" s="28">
        <f t="shared" si="27"/>
        <v>6</v>
      </c>
      <c r="Q54" s="28">
        <f t="shared" si="27"/>
        <v>0</v>
      </c>
      <c r="R54" s="28">
        <f t="shared" si="27"/>
        <v>6</v>
      </c>
      <c r="S54" s="28">
        <f t="shared" si="27"/>
        <v>8</v>
      </c>
      <c r="T54" s="26">
        <f>SUM(AF18:AF53)</f>
        <v>7</v>
      </c>
      <c r="U54" s="26">
        <f t="shared" ref="U54:AD54" si="28">SUM(U18:U53)</f>
        <v>0</v>
      </c>
      <c r="V54" s="26">
        <f t="shared" si="28"/>
        <v>3</v>
      </c>
      <c r="W54" s="26">
        <f t="shared" si="28"/>
        <v>3</v>
      </c>
      <c r="X54" s="26">
        <f t="shared" si="28"/>
        <v>0</v>
      </c>
      <c r="Y54" s="26">
        <f t="shared" si="28"/>
        <v>1</v>
      </c>
      <c r="Z54" s="26">
        <f t="shared" si="28"/>
        <v>0</v>
      </c>
      <c r="AA54" s="26">
        <f t="shared" si="28"/>
        <v>0</v>
      </c>
      <c r="AB54" s="26">
        <f t="shared" si="28"/>
        <v>0</v>
      </c>
      <c r="AC54" s="26">
        <f t="shared" si="28"/>
        <v>0</v>
      </c>
      <c r="AD54" s="26">
        <f t="shared" si="28"/>
        <v>0</v>
      </c>
      <c r="AE54" s="70"/>
      <c r="AF54" s="110">
        <f>IF(T57=0,"",IF(T57&gt;0,$T$55))</f>
        <v>0.875</v>
      </c>
      <c r="AG54" s="56">
        <f>IF(C54=0,"",IF(C54&gt;0,AG55/C54))</f>
        <v>0.125</v>
      </c>
      <c r="AH54" s="56">
        <f>IF(C54=0,"",IF(C54&gt;0,AH55/C54))</f>
        <v>0.125</v>
      </c>
      <c r="AI54" s="57">
        <f>IF(C54=0,"",IF(C54&gt;0,AI56/C54))</f>
        <v>0.875</v>
      </c>
      <c r="AJ54" s="58"/>
      <c r="AK54" s="59" t="str">
        <f>IF(AM54=0,"",IF(AM54&gt;0,AM54/AK55))</f>
        <v/>
      </c>
      <c r="AL54" s="58"/>
      <c r="AM54" s="58">
        <f>SUM(AM18:AM53)</f>
        <v>0</v>
      </c>
      <c r="AN54" s="59" t="str">
        <f>IF(AP54=0,"",IF(AP54&gt;0,AP54/AN55))</f>
        <v/>
      </c>
      <c r="AO54" s="14"/>
      <c r="AP54" s="15">
        <f>SUM(AP18:AP53)</f>
        <v>0</v>
      </c>
    </row>
    <row r="55" spans="2:42" x14ac:dyDescent="0.25">
      <c r="E55" s="2">
        <f>COUNTA(E18:E53)</f>
        <v>1</v>
      </c>
      <c r="F55" s="2">
        <f>COUNTA(F18:F53)</f>
        <v>1</v>
      </c>
      <c r="H55" s="213" t="s">
        <v>93</v>
      </c>
      <c r="I55" s="201"/>
      <c r="J55" s="213" t="s">
        <v>33</v>
      </c>
      <c r="K55" s="201"/>
      <c r="L55" s="201" t="s">
        <v>34</v>
      </c>
      <c r="M55" s="201"/>
      <c r="N55" s="78">
        <f t="shared" ref="N55:S55" si="29">N54/N56</f>
        <v>1</v>
      </c>
      <c r="O55" s="78" t="e">
        <f t="shared" si="29"/>
        <v>#DIV/0!</v>
      </c>
      <c r="P55" s="78">
        <f t="shared" si="29"/>
        <v>0.75</v>
      </c>
      <c r="Q55" s="78" t="e">
        <f t="shared" si="29"/>
        <v>#DIV/0!</v>
      </c>
      <c r="R55" s="78">
        <f t="shared" si="29"/>
        <v>0.75</v>
      </c>
      <c r="S55" s="78">
        <f t="shared" si="29"/>
        <v>1</v>
      </c>
      <c r="T55" s="78">
        <f>T54/T57</f>
        <v>0.875</v>
      </c>
      <c r="U55" s="10">
        <f>U54/10</f>
        <v>0</v>
      </c>
      <c r="V55" s="10">
        <f t="shared" ref="V55:AD55" si="30">V54/10</f>
        <v>0.3</v>
      </c>
      <c r="W55" s="10">
        <f t="shared" si="30"/>
        <v>0.3</v>
      </c>
      <c r="X55" s="10">
        <f t="shared" si="30"/>
        <v>0</v>
      </c>
      <c r="Y55" s="10">
        <f t="shared" si="30"/>
        <v>0.1</v>
      </c>
      <c r="Z55" s="10">
        <f t="shared" si="30"/>
        <v>0</v>
      </c>
      <c r="AA55" s="10">
        <f t="shared" si="30"/>
        <v>0</v>
      </c>
      <c r="AB55" s="10">
        <f t="shared" si="30"/>
        <v>0</v>
      </c>
      <c r="AC55" s="10">
        <f t="shared" si="30"/>
        <v>0</v>
      </c>
      <c r="AD55" s="10">
        <f t="shared" si="30"/>
        <v>0</v>
      </c>
      <c r="AE55" s="10"/>
      <c r="AF55" s="3"/>
      <c r="AG55" s="137">
        <f>COUNTIF(AG18:AG53,1)</f>
        <v>1</v>
      </c>
      <c r="AH55" s="137">
        <f>SUM(AH18:AH52)</f>
        <v>1</v>
      </c>
      <c r="AI55" s="2">
        <f>COUNTA(AI18:AI53)</f>
        <v>1</v>
      </c>
      <c r="AJ55" s="3"/>
      <c r="AK55" s="2">
        <f>COUNTA(AK18:AK53)</f>
        <v>0</v>
      </c>
      <c r="AL55" s="2"/>
      <c r="AM55" s="2"/>
      <c r="AN55" s="2">
        <f>COUNTA(AN18:AN53)</f>
        <v>0</v>
      </c>
      <c r="AO55" s="3"/>
      <c r="AP55" s="3"/>
    </row>
    <row r="56" spans="2:42" ht="13" thickBot="1" x14ac:dyDescent="0.3">
      <c r="E56" s="3"/>
      <c r="F56" s="3"/>
      <c r="H56" s="107"/>
      <c r="I56" s="107"/>
      <c r="J56" s="107"/>
      <c r="K56" s="107"/>
      <c r="L56" s="107"/>
      <c r="M56" s="107"/>
      <c r="N56" s="3">
        <f t="shared" ref="N56:S56" si="31">COUNTA(H18:H53)</f>
        <v>8</v>
      </c>
      <c r="O56" s="3">
        <f t="shared" si="31"/>
        <v>0</v>
      </c>
      <c r="P56" s="3">
        <f t="shared" si="31"/>
        <v>8</v>
      </c>
      <c r="Q56" s="3">
        <f t="shared" si="31"/>
        <v>0</v>
      </c>
      <c r="R56" s="3">
        <f t="shared" si="31"/>
        <v>8</v>
      </c>
      <c r="S56" s="3">
        <f t="shared" si="31"/>
        <v>8</v>
      </c>
      <c r="T56" s="3">
        <f>COUNTIF(AF18:AF53,"")</f>
        <v>28</v>
      </c>
      <c r="U56" s="10" t="e">
        <f>U54/D68*D70</f>
        <v>#DIV/0!</v>
      </c>
      <c r="V56" s="10">
        <f>V54/E68*E70</f>
        <v>0.375</v>
      </c>
      <c r="W56" s="10">
        <f>W54/F68*F70</f>
        <v>0.375</v>
      </c>
      <c r="X56" s="10" t="e">
        <f>X54/G68*G70</f>
        <v>#DIV/0!</v>
      </c>
      <c r="Y56" s="10">
        <f>Y54/H68*H70</f>
        <v>0.125</v>
      </c>
      <c r="Z56" s="10" t="e">
        <f>Z54/D69*D72</f>
        <v>#DIV/0!</v>
      </c>
      <c r="AA56" s="10" t="e">
        <f>AA54/E69*E72</f>
        <v>#DIV/0!</v>
      </c>
      <c r="AB56" s="10" t="e">
        <f>AB54/F69*F72</f>
        <v>#DIV/0!</v>
      </c>
      <c r="AC56" s="10" t="e">
        <f>AC54/G69*G72</f>
        <v>#DIV/0!</v>
      </c>
      <c r="AD56" s="10" t="e">
        <f>AD54/H69*H72</f>
        <v>#DIV/0!</v>
      </c>
      <c r="AG56" s="121"/>
      <c r="AH56" s="121"/>
      <c r="AI56" s="2">
        <f>(C54-AI55)</f>
        <v>7</v>
      </c>
      <c r="AJ56" s="3"/>
      <c r="AK56" s="2"/>
      <c r="AL56" s="2"/>
      <c r="AM56" s="2"/>
      <c r="AN56" s="2"/>
      <c r="AO56" s="3"/>
      <c r="AP56" s="3"/>
    </row>
    <row r="57" spans="2:42" ht="20" thickBot="1" x14ac:dyDescent="0.65">
      <c r="C57" s="80" t="s">
        <v>0</v>
      </c>
      <c r="D57" s="79">
        <f>D2</f>
        <v>4</v>
      </c>
      <c r="E57" s="138">
        <f>E2</f>
        <v>0</v>
      </c>
      <c r="F57" s="16"/>
      <c r="H57" s="10"/>
      <c r="I57" s="10"/>
      <c r="J57" s="10"/>
      <c r="K57" s="10"/>
      <c r="L57" s="10"/>
      <c r="M57" s="10"/>
      <c r="O57" s="3"/>
      <c r="P57" s="3"/>
      <c r="Q57" s="3"/>
      <c r="R57" s="3"/>
      <c r="S57" s="3"/>
      <c r="T57" s="3">
        <f>36-T56</f>
        <v>8</v>
      </c>
      <c r="Z57" s="3"/>
      <c r="AG57" s="3"/>
      <c r="AH57" s="3"/>
      <c r="AI57" s="2"/>
      <c r="AJ57" s="3"/>
      <c r="AK57" s="2"/>
      <c r="AL57" s="2"/>
      <c r="AM57" s="2"/>
      <c r="AN57" s="2"/>
      <c r="AO57" s="3"/>
      <c r="AP57" s="3"/>
    </row>
    <row r="58" spans="2:42" ht="20" thickBot="1" x14ac:dyDescent="0.65">
      <c r="C58" s="80" t="s">
        <v>71</v>
      </c>
      <c r="D58" s="196">
        <f>D3</f>
        <v>45692</v>
      </c>
      <c r="E58" s="197"/>
      <c r="F58" s="16"/>
      <c r="H58" s="10"/>
      <c r="I58" s="10"/>
      <c r="J58" s="10"/>
      <c r="K58" s="10"/>
      <c r="L58" s="10"/>
      <c r="M58" s="10"/>
      <c r="N58" s="3"/>
      <c r="O58" s="3"/>
      <c r="P58" s="3"/>
      <c r="Q58" s="3"/>
      <c r="R58" s="3"/>
      <c r="S58" s="3"/>
      <c r="T58" s="3"/>
      <c r="Z58" s="3"/>
      <c r="AG58" s="3"/>
      <c r="AH58" s="3"/>
      <c r="AI58" s="2"/>
      <c r="AJ58" s="3"/>
      <c r="AK58" s="2"/>
      <c r="AL58" s="2"/>
      <c r="AM58" s="2"/>
      <c r="AN58" s="2"/>
      <c r="AO58" s="3"/>
      <c r="AP58" s="3"/>
    </row>
    <row r="59" spans="2:42" ht="19.5" x14ac:dyDescent="0.6">
      <c r="C59" s="80"/>
      <c r="D59" s="111"/>
      <c r="E59" s="111"/>
      <c r="F59" s="16"/>
      <c r="H59" s="10"/>
      <c r="I59" s="10"/>
      <c r="J59" s="10"/>
      <c r="K59" s="10"/>
      <c r="L59" s="10"/>
      <c r="M59" s="10"/>
      <c r="N59" s="3"/>
      <c r="O59" s="3"/>
      <c r="P59" s="3"/>
      <c r="Q59" s="3"/>
      <c r="R59" s="3"/>
      <c r="S59" s="3"/>
      <c r="T59" s="3"/>
      <c r="Z59" s="3"/>
      <c r="AG59" s="3"/>
      <c r="AH59" s="3"/>
      <c r="AI59" s="2"/>
      <c r="AJ59" s="3"/>
      <c r="AK59" s="2"/>
      <c r="AL59" s="2"/>
      <c r="AM59" s="2"/>
      <c r="AN59" s="2"/>
      <c r="AO59" s="3"/>
      <c r="AP59" s="3"/>
    </row>
    <row r="60" spans="2:42" ht="19.5" x14ac:dyDescent="0.6">
      <c r="C60" s="80"/>
      <c r="D60" s="111"/>
      <c r="E60" s="111"/>
      <c r="F60" s="16"/>
      <c r="H60" s="10"/>
      <c r="I60" s="10"/>
      <c r="J60" s="10"/>
      <c r="K60" s="10"/>
      <c r="L60" s="10"/>
      <c r="M60" s="10"/>
      <c r="N60" s="3"/>
      <c r="O60" s="3"/>
      <c r="P60" s="3"/>
      <c r="Q60" s="3"/>
      <c r="R60" s="3"/>
      <c r="S60" s="3"/>
      <c r="T60" s="3"/>
      <c r="Z60" s="3"/>
      <c r="AG60" s="3"/>
      <c r="AH60" s="3"/>
      <c r="AI60" s="2"/>
      <c r="AJ60" s="3"/>
      <c r="AK60" s="2"/>
      <c r="AL60" s="2"/>
      <c r="AM60" s="2"/>
      <c r="AN60" s="2"/>
      <c r="AO60" s="3"/>
      <c r="AP60" s="3"/>
    </row>
    <row r="61" spans="2:42" x14ac:dyDescent="0.25">
      <c r="E61" s="16"/>
      <c r="F61" s="16"/>
      <c r="U61" s="3"/>
      <c r="Z61" s="3"/>
      <c r="AG61" s="16"/>
      <c r="AH61" s="16"/>
    </row>
    <row r="62" spans="2:42" x14ac:dyDescent="0.25">
      <c r="D62" s="4" t="s">
        <v>4</v>
      </c>
      <c r="E62" s="4" t="s">
        <v>5</v>
      </c>
      <c r="F62" s="4" t="s">
        <v>3</v>
      </c>
      <c r="G62" s="99" t="s">
        <v>86</v>
      </c>
      <c r="H62" s="4" t="s">
        <v>6</v>
      </c>
      <c r="I62" s="4" t="s">
        <v>7</v>
      </c>
      <c r="J62" s="4" t="s">
        <v>50</v>
      </c>
      <c r="K62" s="4" t="s">
        <v>10</v>
      </c>
      <c r="L62" s="4" t="s">
        <v>26</v>
      </c>
      <c r="M62" s="4" t="s">
        <v>51</v>
      </c>
      <c r="Z62" s="3"/>
      <c r="AE62" s="4" t="s">
        <v>27</v>
      </c>
      <c r="AF62" s="4" t="s">
        <v>27</v>
      </c>
      <c r="AG62" s="4" t="s">
        <v>52</v>
      </c>
      <c r="AI62" s="4"/>
    </row>
    <row r="63" spans="2:42" x14ac:dyDescent="0.25">
      <c r="D63" s="10">
        <f t="shared" ref="D63:I63" si="32">N55</f>
        <v>1</v>
      </c>
      <c r="E63" s="10" t="e">
        <f t="shared" si="32"/>
        <v>#DIV/0!</v>
      </c>
      <c r="F63" s="10">
        <f t="shared" si="32"/>
        <v>0.75</v>
      </c>
      <c r="G63" s="10" t="e">
        <f t="shared" si="32"/>
        <v>#DIV/0!</v>
      </c>
      <c r="H63" s="10">
        <f t="shared" si="32"/>
        <v>0.75</v>
      </c>
      <c r="I63" s="10">
        <f t="shared" si="32"/>
        <v>1</v>
      </c>
      <c r="J63" s="10">
        <f>$AF$54</f>
        <v>0.875</v>
      </c>
      <c r="K63" s="17">
        <f>$AG$54</f>
        <v>0.125</v>
      </c>
      <c r="L63" s="10">
        <f>$AH$54</f>
        <v>0.125</v>
      </c>
      <c r="M63" s="10">
        <f>$AI$54</f>
        <v>0.875</v>
      </c>
      <c r="AE63" s="10" t="str">
        <f>$AK$54</f>
        <v/>
      </c>
      <c r="AF63" s="10" t="str">
        <f>$AK$54</f>
        <v/>
      </c>
      <c r="AG63" s="10" t="str">
        <f>$AN$54</f>
        <v/>
      </c>
      <c r="AI63" s="16"/>
    </row>
    <row r="64" spans="2:42" x14ac:dyDescent="0.25">
      <c r="E64" s="16"/>
      <c r="F64" s="16"/>
      <c r="AG64" s="16"/>
      <c r="AH64" s="16"/>
    </row>
    <row r="65" spans="2:35" x14ac:dyDescent="0.25">
      <c r="E65" s="16"/>
      <c r="F65" s="16"/>
      <c r="AG65" s="16"/>
      <c r="AH65" s="16"/>
    </row>
    <row r="66" spans="2:35" x14ac:dyDescent="0.25">
      <c r="C66" s="5"/>
      <c r="D66" s="4" t="str">
        <f>IF($E$7="ja","A",IF($E$7="nee",1))</f>
        <v>A</v>
      </c>
      <c r="E66" s="4" t="str">
        <f>IF($E$7="ja","B",IF($E$7="nee",2))</f>
        <v>B</v>
      </c>
      <c r="F66" s="4" t="str">
        <f>IF($E$7="ja","C",IF($E$7="nee",3))</f>
        <v>C</v>
      </c>
      <c r="G66" s="4" t="str">
        <f>IF($E$7="ja","D",IF($E$7="nee",4))</f>
        <v>D</v>
      </c>
      <c r="H66" s="4" t="str">
        <f>IF($E$7="ja","E",IF($E$7="nee",5))</f>
        <v>E</v>
      </c>
    </row>
    <row r="67" spans="2:35" s="4" customFormat="1" x14ac:dyDescent="0.25">
      <c r="B67"/>
      <c r="C67" s="5" t="s">
        <v>68</v>
      </c>
      <c r="D67" s="10">
        <f>IF($E$7="ja",0.25,IF($E$7="nee",0.2))</f>
        <v>0.25</v>
      </c>
      <c r="E67" s="10">
        <f>IF($E$7="ja",0.25,IF($E$7="nee",0.2))</f>
        <v>0.25</v>
      </c>
      <c r="F67" s="10">
        <f>IF($E$7="ja",0.25,IF($E$7="nee",0.2))</f>
        <v>0.25</v>
      </c>
      <c r="G67" s="10">
        <f>IF($E$7="ja",0.15,IF($E$7="nee",0.2))</f>
        <v>0.15</v>
      </c>
      <c r="H67" s="10">
        <f>IF($E$7="ja",0.1,IF($E$7="nee",0.2))</f>
        <v>0.1</v>
      </c>
      <c r="AG67"/>
      <c r="AH67"/>
      <c r="AI67"/>
    </row>
    <row r="68" spans="2:35" s="4" customFormat="1" x14ac:dyDescent="0.25">
      <c r="B68"/>
      <c r="C68" s="5"/>
      <c r="D68" s="4">
        <f>COUNTIF($D$18:$D$53,"A")</f>
        <v>0</v>
      </c>
      <c r="E68" s="4">
        <f>COUNTIF($D$18:$D$53,"B")</f>
        <v>4</v>
      </c>
      <c r="F68" s="4">
        <f>COUNTIF($D$18:$D$53,"C")</f>
        <v>3</v>
      </c>
      <c r="G68" s="4">
        <f>COUNTIF($D$18:$D$53,"D")</f>
        <v>0</v>
      </c>
      <c r="H68" s="4">
        <f>COUNTIF($D$18:$D$53,"E")</f>
        <v>1</v>
      </c>
      <c r="AG68"/>
      <c r="AH68"/>
      <c r="AI68"/>
    </row>
    <row r="69" spans="2:35" s="4" customFormat="1" x14ac:dyDescent="0.25">
      <c r="B69"/>
      <c r="C69" s="5"/>
      <c r="D69" s="4">
        <f>COUNTIF($D$18:$D$53,1)</f>
        <v>0</v>
      </c>
      <c r="E69" s="4">
        <f>COUNTIF($D$18:$D$53,2)</f>
        <v>0</v>
      </c>
      <c r="F69" s="4">
        <f>COUNTIF($D$18:$D$53,3)</f>
        <v>0</v>
      </c>
      <c r="G69" s="4">
        <f>COUNTIF($D$18:$D$53,4)</f>
        <v>0</v>
      </c>
      <c r="H69" s="4">
        <f>COUNTIF($D$18:$D$53,5)</f>
        <v>0</v>
      </c>
      <c r="AG69"/>
      <c r="AH69"/>
      <c r="AI69"/>
    </row>
    <row r="70" spans="2:35" s="4" customFormat="1" x14ac:dyDescent="0.25">
      <c r="B70"/>
      <c r="C70" s="5" t="s">
        <v>53</v>
      </c>
      <c r="D70" s="10">
        <f>D68/$C$54</f>
        <v>0</v>
      </c>
      <c r="E70" s="10">
        <f>E68/$C$54</f>
        <v>0.5</v>
      </c>
      <c r="F70" s="10">
        <f>F68/$C$54</f>
        <v>0.375</v>
      </c>
      <c r="G70" s="10">
        <f>G68/$C$54</f>
        <v>0</v>
      </c>
      <c r="H70" s="10">
        <f>H68/$C$54</f>
        <v>0.125</v>
      </c>
      <c r="AG70"/>
      <c r="AH70"/>
      <c r="AI70"/>
    </row>
    <row r="71" spans="2:35" s="4" customFormat="1" x14ac:dyDescent="0.25">
      <c r="B71"/>
      <c r="C71" s="5" t="s">
        <v>54</v>
      </c>
      <c r="D71" s="10" t="e">
        <f>U56</f>
        <v>#DIV/0!</v>
      </c>
      <c r="E71" s="10">
        <f>V56</f>
        <v>0.375</v>
      </c>
      <c r="F71" s="10">
        <f>W56</f>
        <v>0.375</v>
      </c>
      <c r="G71" s="10" t="e">
        <f>X56</f>
        <v>#DIV/0!</v>
      </c>
      <c r="H71" s="10">
        <f>Y56</f>
        <v>0.125</v>
      </c>
      <c r="AG71"/>
      <c r="AH71"/>
      <c r="AI71"/>
    </row>
    <row r="72" spans="2:35" s="4" customFormat="1" x14ac:dyDescent="0.25">
      <c r="B72"/>
      <c r="C72" s="5" t="s">
        <v>55</v>
      </c>
      <c r="D72" s="10">
        <f>D69/$C$54</f>
        <v>0</v>
      </c>
      <c r="E72" s="10">
        <f>E69/$C$54</f>
        <v>0</v>
      </c>
      <c r="F72" s="10">
        <f>F69/$C$54</f>
        <v>0</v>
      </c>
      <c r="G72" s="10">
        <f>G69/$C$54</f>
        <v>0</v>
      </c>
      <c r="H72" s="10">
        <f>H69/$C$54</f>
        <v>0</v>
      </c>
      <c r="AG72"/>
      <c r="AH72"/>
      <c r="AI72"/>
    </row>
    <row r="73" spans="2:35" s="4" customFormat="1" x14ac:dyDescent="0.25">
      <c r="B73"/>
      <c r="C73" s="5" t="s">
        <v>56</v>
      </c>
      <c r="D73" s="10" t="e">
        <f>Z56</f>
        <v>#DIV/0!</v>
      </c>
      <c r="E73" s="10" t="e">
        <f>AA56</f>
        <v>#DIV/0!</v>
      </c>
      <c r="F73" s="10" t="e">
        <f>AB56</f>
        <v>#DIV/0!</v>
      </c>
      <c r="G73" s="10" t="e">
        <f>AC56</f>
        <v>#DIV/0!</v>
      </c>
      <c r="H73" s="10" t="e">
        <f>AD56</f>
        <v>#DIV/0!</v>
      </c>
      <c r="AG73"/>
      <c r="AH73"/>
      <c r="AI73"/>
    </row>
    <row r="74" spans="2:35" s="4" customFormat="1" x14ac:dyDescent="0.25">
      <c r="B74"/>
      <c r="C74" s="5" t="s">
        <v>66</v>
      </c>
      <c r="D74" s="10">
        <f>IF($E$7="ja",D70,IF($E7="nee",D72))</f>
        <v>0</v>
      </c>
      <c r="E74" s="10">
        <f>IF($E$7="ja",E70,IF($E7="nee",E72))</f>
        <v>0.5</v>
      </c>
      <c r="F74" s="10">
        <f>IF($E$7="ja",F70,IF($E7="nee",F72))</f>
        <v>0.375</v>
      </c>
      <c r="G74" s="10">
        <f>IF($E$7="ja",G70,IF($E7="nee",G72))</f>
        <v>0</v>
      </c>
      <c r="H74" s="10">
        <f>IF($E$7="ja",H70,IF($E7="nee",H72))</f>
        <v>0.125</v>
      </c>
      <c r="AG74"/>
      <c r="AH74"/>
      <c r="AI74"/>
    </row>
    <row r="75" spans="2:35" s="4" customFormat="1" x14ac:dyDescent="0.25">
      <c r="B75"/>
      <c r="C75" s="5" t="s">
        <v>67</v>
      </c>
      <c r="D75" s="10" t="e">
        <f>IF($E$7="ja",D71,IF($E$7="nee",D73))</f>
        <v>#DIV/0!</v>
      </c>
      <c r="E75" s="10">
        <f>IF($E$7="ja",E71,IF($E$7="nee",E73))</f>
        <v>0.375</v>
      </c>
      <c r="F75" s="10">
        <f>IF($E$7="ja",F71,IF($E$7="nee",F73))</f>
        <v>0.375</v>
      </c>
      <c r="G75" s="10" t="e">
        <f>IF($E$7="ja",G71,IF($E$7="nee",G73))</f>
        <v>#DIV/0!</v>
      </c>
      <c r="H75" s="10">
        <f>IF($E$7="ja",H71,IF($E$7="nee",H73))</f>
        <v>0.125</v>
      </c>
      <c r="AG75"/>
      <c r="AH75"/>
      <c r="AI75"/>
    </row>
  </sheetData>
  <sheetProtection sheet="1" objects="1" scenarios="1"/>
  <mergeCells count="16">
    <mergeCell ref="D58:E58"/>
    <mergeCell ref="C10:G10"/>
    <mergeCell ref="L10:M10"/>
    <mergeCell ref="AG10:AH10"/>
    <mergeCell ref="D54:G54"/>
    <mergeCell ref="L55:M55"/>
    <mergeCell ref="H10:I10"/>
    <mergeCell ref="J10:K10"/>
    <mergeCell ref="H55:I55"/>
    <mergeCell ref="J55:K55"/>
    <mergeCell ref="C8:D8"/>
    <mergeCell ref="G2:H2"/>
    <mergeCell ref="D3:E3"/>
    <mergeCell ref="G3:H3"/>
    <mergeCell ref="C5:AN5"/>
    <mergeCell ref="C7:D7"/>
  </mergeCells>
  <conditionalFormatting sqref="C18:C53">
    <cfRule type="cellIs" dxfId="261" priority="62" stopIfTrue="1" operator="equal">
      <formula>""</formula>
    </cfRule>
  </conditionalFormatting>
  <conditionalFormatting sqref="D18:D53">
    <cfRule type="cellIs" dxfId="260" priority="49" stopIfTrue="1" operator="equal">
      <formula>""</formula>
    </cfRule>
  </conditionalFormatting>
  <conditionalFormatting sqref="E7:E8 D9">
    <cfRule type="cellIs" dxfId="259" priority="28" stopIfTrue="1" operator="equal">
      <formula>"ja"</formula>
    </cfRule>
    <cfRule type="cellIs" dxfId="258" priority="29" stopIfTrue="1" operator="equal">
      <formula>"nee"</formula>
    </cfRule>
  </conditionalFormatting>
  <conditionalFormatting sqref="E18:E53">
    <cfRule type="cellIs" dxfId="257" priority="50" stopIfTrue="1" operator="equal">
      <formula>""</formula>
    </cfRule>
  </conditionalFormatting>
  <conditionalFormatting sqref="E18:F53">
    <cfRule type="cellIs" dxfId="256" priority="47" stopIfTrue="1" operator="equal">
      <formula>"x"</formula>
    </cfRule>
  </conditionalFormatting>
  <conditionalFormatting sqref="F18:F53">
    <cfRule type="cellIs" dxfId="255" priority="48" stopIfTrue="1" operator="equal">
      <formula>""</formula>
    </cfRule>
  </conditionalFormatting>
  <conditionalFormatting sqref="G11:G13">
    <cfRule type="expression" dxfId="254" priority="35" stopIfTrue="1">
      <formula>$L$3="ja"</formula>
    </cfRule>
    <cfRule type="expression" dxfId="253" priority="34" stopIfTrue="1">
      <formula>$J$3="ja"</formula>
    </cfRule>
  </conditionalFormatting>
  <conditionalFormatting sqref="G18:G53">
    <cfRule type="cellIs" dxfId="252" priority="54" stopIfTrue="1" operator="greaterThan">
      <formula>""</formula>
    </cfRule>
    <cfRule type="cellIs" dxfId="251" priority="53" stopIfTrue="1" operator="equal">
      <formula>""</formula>
    </cfRule>
  </conditionalFormatting>
  <conditionalFormatting sqref="H11:H13">
    <cfRule type="expression" dxfId="250" priority="10">
      <formula>$K$2="ja"</formula>
    </cfRule>
    <cfRule type="expression" dxfId="249" priority="36" stopIfTrue="1">
      <formula>$J$2="ja"</formula>
    </cfRule>
    <cfRule type="expression" dxfId="248" priority="37" stopIfTrue="1">
      <formula>$L$2="ja"</formula>
    </cfRule>
  </conditionalFormatting>
  <conditionalFormatting sqref="H18:M53">
    <cfRule type="cellIs" dxfId="247" priority="20" stopIfTrue="1" operator="lessThanOrEqual">
      <formula>$D18</formula>
    </cfRule>
    <cfRule type="cellIs" dxfId="246" priority="19" stopIfTrue="1" operator="equal">
      <formula>0</formula>
    </cfRule>
    <cfRule type="cellIs" dxfId="245" priority="21" stopIfTrue="1" operator="notEqual">
      <formula>$D18</formula>
    </cfRule>
  </conditionalFormatting>
  <conditionalFormatting sqref="I11:I13">
    <cfRule type="expression" dxfId="244" priority="39" stopIfTrue="1">
      <formula>$J$3="ja"</formula>
    </cfRule>
  </conditionalFormatting>
  <conditionalFormatting sqref="I11:J13">
    <cfRule type="expression" dxfId="243" priority="5">
      <formula>$M$2="ja"</formula>
    </cfRule>
  </conditionalFormatting>
  <conditionalFormatting sqref="I11:K13">
    <cfRule type="expression" dxfId="242" priority="2">
      <formula>$L$3="ja"</formula>
    </cfRule>
  </conditionalFormatting>
  <conditionalFormatting sqref="J11:J13">
    <cfRule type="expression" dxfId="241" priority="11">
      <formula>$L$2="ja"</formula>
    </cfRule>
    <cfRule type="expression" dxfId="240" priority="9">
      <formula>$K$2="ja"</formula>
    </cfRule>
  </conditionalFormatting>
  <conditionalFormatting sqref="J11:M13">
    <cfRule type="expression" dxfId="239" priority="12">
      <formula>$J$3="ja"</formula>
    </cfRule>
  </conditionalFormatting>
  <conditionalFormatting sqref="L11:M13">
    <cfRule type="expression" dxfId="238" priority="7">
      <formula>$K$2="ja"</formula>
    </cfRule>
    <cfRule type="expression" dxfId="237" priority="41" stopIfTrue="1">
      <formula>$L$2="ja"</formula>
    </cfRule>
    <cfRule type="expression" dxfId="236" priority="42" stopIfTrue="1">
      <formula>$M$2="ja"</formula>
    </cfRule>
    <cfRule type="expression" dxfId="235" priority="43" stopIfTrue="1">
      <formula>$N$2="ja"</formula>
    </cfRule>
  </conditionalFormatting>
  <conditionalFormatting sqref="AE18:AE53">
    <cfRule type="cellIs" dxfId="234" priority="44" stopIfTrue="1" operator="notEqual">
      <formula>""</formula>
    </cfRule>
  </conditionalFormatting>
  <conditionalFormatting sqref="AF11:AF13">
    <cfRule type="cellIs" dxfId="233" priority="60" stopIfTrue="1" operator="equal">
      <formula>1</formula>
    </cfRule>
    <cfRule type="cellIs" dxfId="232" priority="61" stopIfTrue="1" operator="lessThan">
      <formula>1</formula>
    </cfRule>
  </conditionalFormatting>
  <conditionalFormatting sqref="AF18:AF53">
    <cfRule type="cellIs" dxfId="231" priority="45" stopIfTrue="1" operator="equal">
      <formula>1</formula>
    </cfRule>
    <cfRule type="cellIs" dxfId="230" priority="46" stopIfTrue="1" operator="lessThan">
      <formula>1</formula>
    </cfRule>
  </conditionalFormatting>
  <conditionalFormatting sqref="AG18:AG53">
    <cfRule type="cellIs" dxfId="229" priority="56" stopIfTrue="1" operator="equal">
      <formula>""</formula>
    </cfRule>
    <cfRule type="cellIs" dxfId="228" priority="55" stopIfTrue="1" operator="equal">
      <formula>1</formula>
    </cfRule>
  </conditionalFormatting>
  <conditionalFormatting sqref="AH18:AH53">
    <cfRule type="cellIs" dxfId="227" priority="58" stopIfTrue="1" operator="equal">
      <formula>1</formula>
    </cfRule>
    <cfRule type="cellIs" dxfId="226" priority="59" stopIfTrue="1" operator="equal">
      <formula>""</formula>
    </cfRule>
  </conditionalFormatting>
  <conditionalFormatting sqref="AI18:AI53">
    <cfRule type="cellIs" dxfId="225" priority="16" stopIfTrue="1" operator="equal">
      <formula>"x"</formula>
    </cfRule>
    <cfRule type="expression" dxfId="224" priority="17" stopIfTrue="1">
      <formula>$C18&gt;0</formula>
    </cfRule>
    <cfRule type="cellIs" dxfId="223" priority="18" stopIfTrue="1" operator="equal">
      <formula>""</formula>
    </cfRule>
  </conditionalFormatting>
  <conditionalFormatting sqref="AJ18:AJ53 AJ54:AN54 AP54">
    <cfRule type="expression" dxfId="222" priority="31" stopIfTrue="1">
      <formula>$L$3="ja"</formula>
    </cfRule>
    <cfRule type="expression" dxfId="221" priority="30" stopIfTrue="1">
      <formula>$J$3="ja"</formula>
    </cfRule>
  </conditionalFormatting>
  <conditionalFormatting sqref="AK11:AK13 AN11:AN13">
    <cfRule type="expression" dxfId="220" priority="32" stopIfTrue="1">
      <formula>$L$3="ja"</formula>
    </cfRule>
  </conditionalFormatting>
  <conditionalFormatting sqref="AK11:AK13">
    <cfRule type="expression" dxfId="219" priority="1">
      <formula>$J$3="ja"</formula>
    </cfRule>
  </conditionalFormatting>
  <conditionalFormatting sqref="AK18:AK53">
    <cfRule type="expression" dxfId="218" priority="24" stopIfTrue="1">
      <formula>$AL18&gt;=$AJ18</formula>
    </cfRule>
    <cfRule type="expression" dxfId="217" priority="23" stopIfTrue="1">
      <formula>$AL18&lt;$AJ18</formula>
    </cfRule>
    <cfRule type="expression" dxfId="216" priority="22" stopIfTrue="1">
      <formula>$AL18=""</formula>
    </cfRule>
  </conditionalFormatting>
  <conditionalFormatting sqref="AL18:AM53 AO18:AP53">
    <cfRule type="expression" dxfId="215" priority="33" stopIfTrue="1">
      <formula>$L$3="ja"</formula>
    </cfRule>
  </conditionalFormatting>
  <conditionalFormatting sqref="AN18:AN53">
    <cfRule type="expression" dxfId="214" priority="26" stopIfTrue="1">
      <formula>$AO18&lt;$AL18</formula>
    </cfRule>
    <cfRule type="expression" dxfId="213" priority="27" stopIfTrue="1">
      <formula>$AO18&gt;=$AL18</formula>
    </cfRule>
    <cfRule type="expression" dxfId="212" priority="25" stopIfTrue="1">
      <formula>$AO18=""</formula>
    </cfRule>
  </conditionalFormatting>
  <dataValidations count="11">
    <dataValidation type="list" allowBlank="1" showInputMessage="1" showErrorMessage="1" sqref="E7" xr:uid="{C9BCED20-A552-4973-A119-C9142D084A3F}">
      <formula1>"ja,nee,"</formula1>
    </dataValidation>
    <dataValidation type="list" allowBlank="1" showInputMessage="1" showErrorMessage="1" promptTitle="kies uit:" prompt="1. PrO_x000a_2. VMBO-lwoo_x000a_3. VMBO-basis_x000a_4. VMBO-kader_x000a_5. VMBO-gemengd_x000a_6. VMBO-theorie_x000a_7. HAVO_x000a_8. VWO" sqref="AN18:AN53 AK18:AK53" xr:uid="{ED489C99-C083-49B2-9543-02E429668F62}">
      <formula1>"pro,lwoo,vmbo-b,vmbo-k,vmbo-g,vmbo-t,havo,vwo,"</formula1>
    </dataValidation>
    <dataValidation type="list" allowBlank="1" showInputMessage="1" showErrorMessage="1" promptTitle="specifieke onderwijsbehoefte" prompt="zet een x voor een leerling met_x000a_een specifieke onderwijsbehoefte" sqref="E53" xr:uid="{BF56F78A-0B0B-4F73-9097-E9E59796B14B}">
      <formula1>"--,x,"</formula1>
    </dataValidation>
    <dataValidation allowBlank="1" showInputMessage="1" showErrorMessage="1" promptTitle="in te vullen niveau" prompt="vul in: A-B-C-D-E_x000a_     of: 1-2-3-4-5" sqref="D18:D53 H18:M53" xr:uid="{C37ADD6D-3096-4953-8958-F62B4170FD26}"/>
    <dataValidation allowBlank="1" showInputMessage="1" showErrorMessage="1" promptTitle="sociaal competent" prompt="zet een x voor_x000a_een leerling die_x000a_moeite heeft met_x000a_soc. competentie" sqref="AI18:AI53" xr:uid="{83B1F823-B6C9-4E3C-B03F-13756C4DEAD7}"/>
    <dataValidation allowBlank="1" showInputMessage="1" showErrorMessage="1" promptTitle="specifieke onderwijsbehoefte" prompt="zet een x voor een leerling met_x000a_een specifieke onderwijsbehoefte" sqref="E18:E52" xr:uid="{DC75B414-7BCF-49E2-91C8-B7899CD927AA}"/>
    <dataValidation allowBlank="1" showInputMessage="1" showErrorMessage="1" promptTitle="doublure" prompt="zet een x_x000a_als de leerling_x000a_vanaf groep 3_x000a_is gedoubleerd" sqref="F18:F53" xr:uid="{1AA73AAB-C8F5-4978-938C-50ECA2D46605}"/>
    <dataValidation type="list" allowBlank="1" showInputMessage="1" showErrorMessage="1" sqref="D2" xr:uid="{7CC0CF8B-B094-4A3A-9E6C-97C25A936B58}">
      <formula1>"3,4,5,6,7,8,"</formula1>
    </dataValidation>
    <dataValidation type="list" allowBlank="1" showInputMessage="1" showErrorMessage="1" sqref="E2" xr:uid="{13BA2EB0-B332-4F4B-AB09-884461952109}">
      <formula1>"--,A,B,C,D,E,F,G,H,I,J,"</formula1>
    </dataValidation>
    <dataValidation type="list" allowBlank="1" showInputMessage="1" showErrorMessage="1" promptTitle="Kies uit:" prompt="1. PrO_x000a_2. VMBO-lwoo_x000a_3. VMBO-basis_x000a_4. VMBO-kader_x000a_5. VMBO-gemengd_x000a_6. VMBO-theorie_x000a_7. HAVO_x000a_8. VWO" sqref="G18:G53" xr:uid="{30ADDA76-CBF4-4E4D-B9EC-509A96C6F511}">
      <formula1>"pro,lwoo,vmbo-b,vmbo-k,vmbo-g,vmbo-t,havo,vwo"</formula1>
    </dataValidation>
    <dataValidation allowBlank="1" showInputMessage="1" showErrorMessage="1" promptTitle="invoer gegevens" prompt="gegevens verschijnen_x000a_automatisch, u hoeft_x000a_hier niets in te vullen" sqref="AG18:AH53" xr:uid="{3D7930CF-380F-47F0-AAA2-EDD997202E73}"/>
  </dataValidations>
  <pageMargins left="0.89" right="0.28000000000000003" top="0.57999999999999996" bottom="0.22" header="0.13" footer="0.14000000000000001"/>
  <pageSetup paperSize="9" scale="73" orientation="landscape" r:id="rId1"/>
  <headerFooter alignWithMargins="0">
    <oddFooter>&amp;L&amp;8© Meesterwerk</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2610B-3706-4D14-B5E5-147F6BC8407E}">
  <sheetPr codeName="Blad4">
    <tabColor rgb="FFCC00FF"/>
  </sheetPr>
  <dimension ref="B1:AP75"/>
  <sheetViews>
    <sheetView showGridLines="0" showRowColHeaders="0" zoomScaleNormal="100" workbookViewId="0">
      <selection activeCell="D2" sqref="D2"/>
    </sheetView>
  </sheetViews>
  <sheetFormatPr defaultRowHeight="12.5" x14ac:dyDescent="0.25"/>
  <cols>
    <col min="2" max="2" width="3.7265625" customWidth="1"/>
    <col min="3" max="3" width="20.7265625" customWidth="1"/>
    <col min="4" max="4" width="9.54296875" style="4" bestFit="1" customWidth="1"/>
    <col min="7" max="7" width="10.7265625" style="4" customWidth="1"/>
    <col min="8" max="9" width="10.54296875" style="4" bestFit="1" customWidth="1"/>
    <col min="10" max="10" width="10.7265625" style="4" bestFit="1" customWidth="1"/>
    <col min="11" max="11" width="10.7265625" style="4" customWidth="1"/>
    <col min="12" max="13" width="10.54296875" style="4" bestFit="1" customWidth="1"/>
    <col min="14" max="14" width="10.54296875" style="4" hidden="1" customWidth="1"/>
    <col min="15" max="30" width="9.1796875" style="4" hidden="1" customWidth="1"/>
    <col min="31" max="31" width="9.26953125" style="4" hidden="1" customWidth="1"/>
    <col min="32" max="32" width="9.453125" style="4" bestFit="1" customWidth="1"/>
    <col min="33" max="34" width="9.453125" bestFit="1" customWidth="1"/>
    <col min="36" max="36" width="9.1796875" style="4" hidden="1" customWidth="1"/>
    <col min="37" max="37" width="10.7265625" style="4" customWidth="1"/>
    <col min="38" max="39" width="9.1796875" style="4" hidden="1" customWidth="1"/>
    <col min="40" max="40" width="10.7265625" style="4" customWidth="1"/>
    <col min="41" max="42" width="9.1796875" style="4" hidden="1" customWidth="1"/>
    <col min="43" max="43" width="9.54296875" customWidth="1"/>
  </cols>
  <sheetData>
    <row r="1" spans="2:42" ht="13" thickBot="1" x14ac:dyDescent="0.3">
      <c r="J1" s="114"/>
      <c r="K1" s="114"/>
      <c r="L1" s="114"/>
      <c r="M1" s="114"/>
      <c r="N1" s="114"/>
      <c r="O1" s="114"/>
    </row>
    <row r="2" spans="2:42" ht="20" thickBot="1" x14ac:dyDescent="0.65">
      <c r="B2" s="77"/>
      <c r="C2" s="80" t="s">
        <v>0</v>
      </c>
      <c r="D2" s="79">
        <v>5</v>
      </c>
      <c r="E2" s="115"/>
      <c r="F2" s="16"/>
      <c r="G2" s="205" t="s">
        <v>1</v>
      </c>
      <c r="H2" s="205"/>
      <c r="J2" s="116" t="b">
        <f>IF($D$2=3,"ja",IF($D$2="3A","ja",IF($D$2="3B","ja",IF($D$2="3C","ja"))))</f>
        <v>0</v>
      </c>
      <c r="K2" s="116" t="str">
        <f>IF($D$2=5,"ja",IF($D$2="5A","ja",IF($D$2="5B","ja",IF($D$2="5C","ja"))))</f>
        <v>ja</v>
      </c>
      <c r="L2" s="116" t="b">
        <f>IF($D$2=4,"ja",IF($D$2="4A","ja",IF($D$2="4B","ja",IF($D$2="4C","ja"))))</f>
        <v>0</v>
      </c>
      <c r="M2" s="116" t="b">
        <f>IF($D$2=6,"ja",IF($D$2="6A","ja",IF($D$2="6B","ja",IF($D$2="6C","ja"))))</f>
        <v>0</v>
      </c>
      <c r="N2" s="114" t="b">
        <f>IF($D$2=8,"ja",IF($D$2="8A","ja",IF($D$2="8B","ja",IF($D$2="8C","ja"))))</f>
        <v>0</v>
      </c>
      <c r="O2" s="114"/>
      <c r="P2" s="3"/>
      <c r="Q2" s="3"/>
      <c r="R2" s="3"/>
      <c r="S2" s="3"/>
      <c r="T2" s="3"/>
      <c r="U2" s="3"/>
      <c r="V2" s="3"/>
      <c r="W2" s="3"/>
      <c r="X2" s="3"/>
      <c r="Y2" s="3"/>
      <c r="Z2" s="3"/>
      <c r="AA2" s="3"/>
      <c r="AB2" s="3"/>
      <c r="AC2" s="3"/>
      <c r="AD2" s="3"/>
      <c r="AE2" s="3"/>
      <c r="AF2" s="3"/>
    </row>
    <row r="3" spans="2:42" ht="20" thickBot="1" x14ac:dyDescent="0.65">
      <c r="B3" s="77"/>
      <c r="C3" s="80" t="s">
        <v>71</v>
      </c>
      <c r="D3" s="196">
        <v>45692</v>
      </c>
      <c r="E3" s="197"/>
      <c r="F3" s="16"/>
      <c r="G3" s="206" t="s">
        <v>2</v>
      </c>
      <c r="H3" s="206"/>
      <c r="I3" s="3"/>
      <c r="J3" s="116" t="b">
        <f>IF($D$2=7,"ja",IF($D$2="7A","ja",IF($D$2="7B","ja",IF($D$2="7C","ja"))))</f>
        <v>0</v>
      </c>
      <c r="K3" s="116"/>
      <c r="L3" s="116" t="b">
        <f>IF($D$2=8,"ja",IF($D$2="8A","ja",IF($D$2="8B","ja",IF($D$2="8C","ja"))))</f>
        <v>0</v>
      </c>
      <c r="M3" s="116"/>
      <c r="N3" s="114"/>
      <c r="O3" s="114"/>
      <c r="P3" s="3"/>
      <c r="Q3" s="3"/>
      <c r="R3" s="3"/>
      <c r="S3" s="3"/>
      <c r="T3" s="3"/>
      <c r="U3" s="3"/>
      <c r="V3" s="3"/>
      <c r="W3" s="3"/>
      <c r="X3" s="3"/>
      <c r="Y3" s="3"/>
      <c r="Z3" s="3"/>
      <c r="AA3" s="3"/>
      <c r="AB3" s="3"/>
      <c r="AC3" s="3"/>
      <c r="AD3" s="3"/>
      <c r="AE3" s="3"/>
      <c r="AF3" s="3"/>
    </row>
    <row r="4" spans="2:42" ht="21.5" x14ac:dyDescent="0.6">
      <c r="C4" s="1"/>
      <c r="D4" s="76"/>
      <c r="E4" s="76"/>
      <c r="F4" s="16"/>
      <c r="G4" s="3"/>
      <c r="H4" s="3"/>
      <c r="I4" s="3"/>
      <c r="J4" s="3"/>
      <c r="K4" s="3"/>
      <c r="L4" s="3"/>
      <c r="M4" s="3"/>
      <c r="N4" s="3"/>
      <c r="O4" s="3"/>
      <c r="P4" s="3"/>
      <c r="Q4" s="3"/>
      <c r="R4" s="3"/>
      <c r="S4" s="3"/>
      <c r="T4" s="3"/>
      <c r="U4" s="3"/>
      <c r="V4" s="3"/>
      <c r="W4" s="3"/>
      <c r="X4" s="3"/>
      <c r="Y4" s="3"/>
      <c r="Z4" s="3"/>
      <c r="AA4" s="3"/>
      <c r="AB4" s="3"/>
      <c r="AC4" s="3"/>
      <c r="AD4" s="3"/>
      <c r="AE4" s="3"/>
      <c r="AF4" s="3"/>
    </row>
    <row r="5" spans="2:42" ht="15.5" x14ac:dyDescent="0.35">
      <c r="C5" s="207" t="s">
        <v>72</v>
      </c>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9"/>
    </row>
    <row r="6" spans="2:42" ht="13" x14ac:dyDescent="0.3">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row>
    <row r="7" spans="2:42" ht="13" x14ac:dyDescent="0.3">
      <c r="C7" s="210" t="s">
        <v>30</v>
      </c>
      <c r="D7" s="211"/>
      <c r="E7" s="74" t="s">
        <v>78</v>
      </c>
      <c r="I7" s="3"/>
      <c r="J7" s="3"/>
      <c r="K7" s="3"/>
    </row>
    <row r="8" spans="2:42" ht="13" x14ac:dyDescent="0.3">
      <c r="C8" s="210" t="s">
        <v>29</v>
      </c>
      <c r="D8" s="211"/>
      <c r="E8" s="75" t="str">
        <f>IF(E7="ja","nee",IF(E7="nee","ja",IF(E7="","")))</f>
        <v>nee</v>
      </c>
    </row>
    <row r="9" spans="2:42" x14ac:dyDescent="0.25">
      <c r="C9" s="18"/>
      <c r="D9" s="19"/>
    </row>
    <row r="10" spans="2:42" x14ac:dyDescent="0.25">
      <c r="C10" s="198" t="s">
        <v>70</v>
      </c>
      <c r="D10" s="199"/>
      <c r="E10" s="199"/>
      <c r="F10" s="199"/>
      <c r="G10" s="200"/>
      <c r="H10" s="198" t="s">
        <v>93</v>
      </c>
      <c r="I10" s="212"/>
      <c r="J10" s="198" t="s">
        <v>33</v>
      </c>
      <c r="K10" s="212"/>
      <c r="L10" s="201" t="s">
        <v>34</v>
      </c>
      <c r="M10" s="202"/>
      <c r="AF10" s="103"/>
      <c r="AG10" s="203" t="s">
        <v>1</v>
      </c>
      <c r="AH10" s="203"/>
      <c r="AI10" s="54"/>
      <c r="AJ10" s="54"/>
      <c r="AK10" s="54"/>
      <c r="AL10" s="54"/>
      <c r="AM10" s="54"/>
      <c r="AN10" s="60"/>
    </row>
    <row r="11" spans="2:42" x14ac:dyDescent="0.25">
      <c r="C11" s="61" t="s">
        <v>69</v>
      </c>
      <c r="D11" s="37" t="s">
        <v>38</v>
      </c>
      <c r="E11" s="40" t="s">
        <v>39</v>
      </c>
      <c r="F11" s="40" t="s">
        <v>41</v>
      </c>
      <c r="G11" s="43" t="s">
        <v>57</v>
      </c>
      <c r="H11" s="44" t="s">
        <v>58</v>
      </c>
      <c r="I11" s="43" t="s">
        <v>59</v>
      </c>
      <c r="J11" s="45" t="s">
        <v>60</v>
      </c>
      <c r="K11" s="97" t="s">
        <v>84</v>
      </c>
      <c r="L11" s="43" t="s">
        <v>61</v>
      </c>
      <c r="M11" s="43" t="s">
        <v>62</v>
      </c>
      <c r="N11" s="4" t="s">
        <v>4</v>
      </c>
      <c r="O11" s="4" t="s">
        <v>5</v>
      </c>
      <c r="P11" s="4" t="s">
        <v>3</v>
      </c>
      <c r="Q11" s="99" t="s">
        <v>85</v>
      </c>
      <c r="R11" s="4" t="s">
        <v>6</v>
      </c>
      <c r="S11" s="4" t="s">
        <v>7</v>
      </c>
      <c r="T11" s="4" t="s">
        <v>8</v>
      </c>
      <c r="AE11" s="64" t="s">
        <v>9</v>
      </c>
      <c r="AF11" s="104" t="s">
        <v>63</v>
      </c>
      <c r="AG11" s="71" t="s">
        <v>41</v>
      </c>
      <c r="AH11" s="52" t="s">
        <v>39</v>
      </c>
      <c r="AI11" s="37" t="s">
        <v>44</v>
      </c>
      <c r="AJ11" s="29" t="s">
        <v>11</v>
      </c>
      <c r="AK11" s="43" t="s">
        <v>64</v>
      </c>
      <c r="AL11" s="6" t="s">
        <v>11</v>
      </c>
      <c r="AM11" s="6" t="s">
        <v>12</v>
      </c>
      <c r="AN11" s="43" t="s">
        <v>65</v>
      </c>
      <c r="AO11" s="6" t="s">
        <v>11</v>
      </c>
      <c r="AP11" s="6" t="s">
        <v>12</v>
      </c>
    </row>
    <row r="12" spans="2:42" x14ac:dyDescent="0.25">
      <c r="C12" s="62"/>
      <c r="D12" s="38" t="s">
        <v>37</v>
      </c>
      <c r="E12" s="41" t="s">
        <v>40</v>
      </c>
      <c r="F12" s="41"/>
      <c r="G12" s="46" t="s">
        <v>23</v>
      </c>
      <c r="H12" s="47" t="s">
        <v>13</v>
      </c>
      <c r="I12" s="46" t="s">
        <v>14</v>
      </c>
      <c r="J12" s="48"/>
      <c r="K12" s="98" t="s">
        <v>60</v>
      </c>
      <c r="L12" s="46" t="s">
        <v>15</v>
      </c>
      <c r="M12" s="46" t="s">
        <v>16</v>
      </c>
      <c r="N12" s="4" t="s">
        <v>13</v>
      </c>
      <c r="O12" s="4" t="s">
        <v>14</v>
      </c>
      <c r="P12" s="4" t="s">
        <v>3</v>
      </c>
      <c r="Q12" s="4" t="s">
        <v>3</v>
      </c>
      <c r="R12" s="4" t="s">
        <v>15</v>
      </c>
      <c r="S12" s="4" t="s">
        <v>16</v>
      </c>
      <c r="U12" s="4" t="s">
        <v>17</v>
      </c>
      <c r="V12" s="4" t="s">
        <v>18</v>
      </c>
      <c r="W12" s="4" t="s">
        <v>19</v>
      </c>
      <c r="X12" s="4" t="s">
        <v>20</v>
      </c>
      <c r="Y12" s="4" t="s">
        <v>21</v>
      </c>
      <c r="Z12" s="4">
        <v>1</v>
      </c>
      <c r="AA12" s="4">
        <v>2</v>
      </c>
      <c r="AB12" s="4">
        <v>3</v>
      </c>
      <c r="AC12" s="4">
        <v>4</v>
      </c>
      <c r="AD12" s="4">
        <v>5</v>
      </c>
      <c r="AE12" s="65" t="s">
        <v>22</v>
      </c>
      <c r="AF12" s="105" t="s">
        <v>35</v>
      </c>
      <c r="AG12" s="72"/>
      <c r="AH12" s="53" t="s">
        <v>40</v>
      </c>
      <c r="AI12" s="38" t="s">
        <v>45</v>
      </c>
      <c r="AJ12" s="24"/>
      <c r="AK12" s="46" t="s">
        <v>23</v>
      </c>
      <c r="AL12" s="8"/>
      <c r="AM12" s="8"/>
      <c r="AN12" s="46" t="s">
        <v>24</v>
      </c>
      <c r="AO12" s="8"/>
      <c r="AP12" s="8"/>
    </row>
    <row r="13" spans="2:42" s="16" customFormat="1" x14ac:dyDescent="0.25">
      <c r="C13" s="63"/>
      <c r="D13" s="39"/>
      <c r="E13" s="42"/>
      <c r="F13" s="42"/>
      <c r="G13" s="50"/>
      <c r="H13" s="49" t="s">
        <v>31</v>
      </c>
      <c r="I13" s="50" t="s">
        <v>31</v>
      </c>
      <c r="J13" s="51" t="s">
        <v>31</v>
      </c>
      <c r="K13" s="51" t="s">
        <v>31</v>
      </c>
      <c r="L13" s="50" t="s">
        <v>32</v>
      </c>
      <c r="M13" s="50" t="s">
        <v>32</v>
      </c>
      <c r="N13" s="3"/>
      <c r="O13" s="3"/>
      <c r="P13" s="3"/>
      <c r="Q13" s="3"/>
      <c r="R13" s="3"/>
      <c r="S13" s="3"/>
      <c r="T13" s="3"/>
      <c r="U13" s="3"/>
      <c r="V13" s="3"/>
      <c r="W13" s="3"/>
      <c r="X13" s="3"/>
      <c r="Y13" s="3"/>
      <c r="Z13" s="3"/>
      <c r="AA13" s="3"/>
      <c r="AB13" s="3"/>
      <c r="AC13" s="3"/>
      <c r="AD13" s="3"/>
      <c r="AE13" s="66"/>
      <c r="AF13" s="81" t="s">
        <v>36</v>
      </c>
      <c r="AG13" s="73" t="s">
        <v>42</v>
      </c>
      <c r="AH13" s="22" t="s">
        <v>43</v>
      </c>
      <c r="AI13" s="39" t="s">
        <v>46</v>
      </c>
      <c r="AJ13" s="24"/>
      <c r="AK13" s="50" t="s">
        <v>47</v>
      </c>
      <c r="AL13" s="7"/>
      <c r="AM13" s="7"/>
      <c r="AN13" s="50" t="s">
        <v>48</v>
      </c>
      <c r="AO13" s="7"/>
      <c r="AP13" s="7"/>
    </row>
    <row r="14" spans="2:42" s="16" customFormat="1" hidden="1" x14ac:dyDescent="0.25">
      <c r="C14" s="89" t="s">
        <v>79</v>
      </c>
      <c r="D14" s="90" t="s">
        <v>17</v>
      </c>
      <c r="E14" s="91" t="s">
        <v>73</v>
      </c>
      <c r="F14" s="91" t="s">
        <v>20</v>
      </c>
      <c r="G14" s="90" t="s">
        <v>17</v>
      </c>
      <c r="H14" s="90" t="s">
        <v>74</v>
      </c>
      <c r="I14" s="90" t="s">
        <v>18</v>
      </c>
      <c r="J14" s="91" t="s">
        <v>73</v>
      </c>
      <c r="K14" s="91"/>
      <c r="L14" s="90" t="s">
        <v>75</v>
      </c>
      <c r="M14" s="90" t="s">
        <v>76</v>
      </c>
      <c r="N14" s="3"/>
      <c r="O14" s="3"/>
      <c r="P14" s="3"/>
      <c r="Q14" s="3"/>
      <c r="R14" s="3"/>
      <c r="S14" s="3"/>
      <c r="T14" s="3"/>
      <c r="U14" s="3"/>
      <c r="V14" s="3"/>
      <c r="W14" s="3"/>
      <c r="X14" s="3"/>
      <c r="Y14" s="3"/>
      <c r="Z14" s="3"/>
      <c r="AA14" s="3"/>
      <c r="AB14" s="3"/>
      <c r="AC14" s="3"/>
      <c r="AD14" s="3"/>
      <c r="AE14" s="65"/>
      <c r="AF14" s="100" t="s">
        <v>21</v>
      </c>
      <c r="AG14" s="83" t="s">
        <v>20</v>
      </c>
      <c r="AH14" s="81" t="s">
        <v>73</v>
      </c>
      <c r="AI14" s="7" t="s">
        <v>73</v>
      </c>
      <c r="AJ14" s="3"/>
      <c r="AK14" s="3" t="s">
        <v>77</v>
      </c>
      <c r="AL14" s="3"/>
      <c r="AM14" s="3"/>
      <c r="AN14" s="82" t="s">
        <v>77</v>
      </c>
      <c r="AO14" s="3"/>
      <c r="AP14" s="3"/>
    </row>
    <row r="15" spans="2:42" s="16" customFormat="1" hidden="1" x14ac:dyDescent="0.25">
      <c r="C15" s="89" t="s">
        <v>20</v>
      </c>
      <c r="D15" s="90"/>
      <c r="E15" s="91"/>
      <c r="F15" s="91"/>
      <c r="G15" s="90"/>
      <c r="H15" s="90"/>
      <c r="I15" s="90"/>
      <c r="J15" s="91"/>
      <c r="K15" s="91"/>
      <c r="L15" s="90"/>
      <c r="M15" s="90"/>
      <c r="N15" s="3"/>
      <c r="O15" s="3"/>
      <c r="P15" s="3"/>
      <c r="Q15" s="3"/>
      <c r="R15" s="3"/>
      <c r="S15" s="3"/>
      <c r="T15" s="3"/>
      <c r="U15" s="3"/>
      <c r="V15" s="3"/>
      <c r="W15" s="3"/>
      <c r="X15" s="3"/>
      <c r="Y15" s="3"/>
      <c r="Z15" s="3"/>
      <c r="AA15" s="3"/>
      <c r="AB15" s="3"/>
      <c r="AC15" s="3"/>
      <c r="AD15" s="3"/>
      <c r="AE15" s="65"/>
      <c r="AF15" s="100"/>
      <c r="AG15" s="83"/>
      <c r="AH15" s="81"/>
      <c r="AI15" s="7"/>
      <c r="AJ15" s="3"/>
      <c r="AK15" s="3"/>
      <c r="AL15" s="3"/>
      <c r="AM15" s="3"/>
      <c r="AN15" s="82"/>
      <c r="AO15" s="3"/>
      <c r="AP15" s="3"/>
    </row>
    <row r="16" spans="2:42" s="16" customFormat="1" hidden="1" x14ac:dyDescent="0.25">
      <c r="C16" s="89" t="s">
        <v>80</v>
      </c>
      <c r="D16" s="90"/>
      <c r="E16" s="91"/>
      <c r="F16" s="91"/>
      <c r="G16" s="90"/>
      <c r="H16" s="90"/>
      <c r="I16" s="90"/>
      <c r="J16" s="91"/>
      <c r="K16" s="91"/>
      <c r="L16" s="90"/>
      <c r="M16" s="90"/>
      <c r="N16" s="3"/>
      <c r="O16" s="3"/>
      <c r="P16" s="3"/>
      <c r="Q16" s="3"/>
      <c r="R16" s="3"/>
      <c r="S16" s="3"/>
      <c r="T16" s="3"/>
      <c r="U16" s="3"/>
      <c r="V16" s="3"/>
      <c r="W16" s="3"/>
      <c r="X16" s="3"/>
      <c r="Y16" s="3"/>
      <c r="Z16" s="3"/>
      <c r="AA16" s="3"/>
      <c r="AB16" s="3"/>
      <c r="AC16" s="3"/>
      <c r="AD16" s="3"/>
      <c r="AE16" s="65"/>
      <c r="AF16" s="100"/>
      <c r="AG16" s="83"/>
      <c r="AH16" s="81"/>
      <c r="AI16" s="7"/>
      <c r="AJ16" s="3"/>
      <c r="AK16" s="3"/>
      <c r="AL16" s="3"/>
      <c r="AM16" s="3"/>
      <c r="AN16" s="82"/>
      <c r="AO16" s="3"/>
      <c r="AP16" s="3"/>
    </row>
    <row r="17" spans="2:42" s="16" customFormat="1" hidden="1" x14ac:dyDescent="0.25">
      <c r="C17" s="89" t="s">
        <v>81</v>
      </c>
      <c r="D17" s="90"/>
      <c r="E17" s="91"/>
      <c r="F17" s="91"/>
      <c r="G17" s="90"/>
      <c r="H17" s="90"/>
      <c r="I17" s="90"/>
      <c r="J17" s="91"/>
      <c r="K17" s="91"/>
      <c r="L17" s="90"/>
      <c r="M17" s="90"/>
      <c r="N17" s="3"/>
      <c r="O17" s="3"/>
      <c r="P17" s="3"/>
      <c r="Q17" s="3"/>
      <c r="R17" s="3"/>
      <c r="S17" s="3"/>
      <c r="T17" s="3"/>
      <c r="U17" s="3"/>
      <c r="V17" s="3"/>
      <c r="W17" s="3"/>
      <c r="X17" s="3"/>
      <c r="Y17" s="3"/>
      <c r="Z17" s="3"/>
      <c r="AA17" s="3"/>
      <c r="AB17" s="3"/>
      <c r="AC17" s="3"/>
      <c r="AD17" s="3"/>
      <c r="AE17" s="65"/>
      <c r="AF17" s="100"/>
      <c r="AG17" s="83"/>
      <c r="AH17" s="81"/>
      <c r="AI17" s="7"/>
      <c r="AJ17" s="3"/>
      <c r="AK17" s="3"/>
      <c r="AL17" s="3"/>
      <c r="AM17" s="3"/>
      <c r="AN17" s="82"/>
      <c r="AO17" s="3"/>
      <c r="AP17" s="3"/>
    </row>
    <row r="18" spans="2:42" ht="15" customHeight="1" x14ac:dyDescent="0.25">
      <c r="B18">
        <v>1</v>
      </c>
      <c r="C18" s="117" t="s">
        <v>105</v>
      </c>
      <c r="D18" s="93" t="s">
        <v>18</v>
      </c>
      <c r="E18" s="21"/>
      <c r="F18" s="21"/>
      <c r="G18" s="88"/>
      <c r="H18" s="95" t="s">
        <v>18</v>
      </c>
      <c r="I18" s="12"/>
      <c r="J18" s="112" t="s">
        <v>18</v>
      </c>
      <c r="K18" s="12"/>
      <c r="L18" s="112" t="s">
        <v>18</v>
      </c>
      <c r="M18" s="113" t="s">
        <v>18</v>
      </c>
      <c r="N18" s="4">
        <f t="shared" ref="N18:N53" si="0">IF(D18="","",IF(H18="","",IF(H18=$D18,1,IF(H18&lt;$D18,1,IF(H18&gt;$D18,"",IF(H18="A+",1))))))</f>
        <v>1</v>
      </c>
      <c r="O18" s="4" t="str">
        <f t="shared" ref="O18:O53" si="1">IF(D18="","",IF(I18="","",IF(I18=$D18,1,IF(I18&lt;$D18,1,IF(I18&gt;$D18,"",IF(I18="A+",1))))))</f>
        <v/>
      </c>
      <c r="P18" s="4">
        <f t="shared" ref="P18:P53" si="2">IF(D18="","",IF(J18="","",IF(J18=$D18,1,IF(J18&lt;$D18,1,IF(J18&gt;$D18,"",IF(J18="A+",1))))))</f>
        <v>1</v>
      </c>
      <c r="Q18" s="4" t="str">
        <f>IF(D18="","",IF(K18="","",IF(K18=$D18,1,IF(K18&lt;$D18,1,IF(K18&gt;$D18,"",IF(K18="A+",1))))))</f>
        <v/>
      </c>
      <c r="R18" s="4">
        <f t="shared" ref="R18:R53" si="3">IF(D18="","",IF(L18="","",IF(L18=$D18,1,IF(L18&lt;$D18,1,IF(L18&gt;$D18,"",IF(L18="A+",1))))))</f>
        <v>1</v>
      </c>
      <c r="S18" s="4">
        <f t="shared" ref="S18:S53" si="4">IF(D18="","",IF(M18="","",IF(M18=$D18,1,IF(M18&lt;$D18,1,IF(M18&gt;$D18,"",IF(M18="A+",1))))))</f>
        <v>1</v>
      </c>
      <c r="T18" s="4">
        <f t="shared" ref="T18:T53" si="5">SUM(N18:S18)</f>
        <v>4</v>
      </c>
      <c r="U18" s="10" t="b">
        <f t="shared" ref="U18:U53" si="6">IF($D18="A",$AF18)</f>
        <v>0</v>
      </c>
      <c r="V18" s="10">
        <f t="shared" ref="V18:V53" si="7">IF($D18="B",$AF18)</f>
        <v>1</v>
      </c>
      <c r="W18" s="10" t="b">
        <f t="shared" ref="W18:W53" si="8">IF($D18="C",$AF18)</f>
        <v>0</v>
      </c>
      <c r="X18" s="10" t="b">
        <f t="shared" ref="X18:X53" si="9">IF($D18="D",$AF18)</f>
        <v>0</v>
      </c>
      <c r="Y18" s="10" t="b">
        <f t="shared" ref="Y18:Y53" si="10">IF($D18="E",$AF18)</f>
        <v>0</v>
      </c>
      <c r="Z18" s="10" t="b">
        <f>IF($D18=1,$AF18)</f>
        <v>0</v>
      </c>
      <c r="AA18" s="10" t="b">
        <f>IF($D18=2,$AF18)</f>
        <v>0</v>
      </c>
      <c r="AB18" s="10" t="b">
        <f>IF($D18=3,$AF18)</f>
        <v>0</v>
      </c>
      <c r="AC18" s="10" t="b">
        <f>IF($D18=4,$AF18)</f>
        <v>0</v>
      </c>
      <c r="AD18" s="10" t="b">
        <f>IF($D18=5,$AF18)</f>
        <v>0</v>
      </c>
      <c r="AE18" s="67">
        <f t="shared" ref="AE18:AE53" si="11">IF(D18="","",IF(D18&gt;0,COUNTA(H18:M18)))</f>
        <v>4</v>
      </c>
      <c r="AF18" s="101">
        <f t="shared" ref="AF18:AF53" si="12">IF(AE18=0,"",IF(AE18="","",IF(AE18&gt;0,T18/AE18)))</f>
        <v>1</v>
      </c>
      <c r="AG18" s="60" t="str">
        <f>IF(F18="","",IF(F18="x",1))</f>
        <v/>
      </c>
      <c r="AH18" s="14" t="str">
        <f>IF(E18="","",IF(E18="X",1))</f>
        <v/>
      </c>
      <c r="AI18" s="94" t="s">
        <v>83</v>
      </c>
      <c r="AJ18" s="84" t="str">
        <f t="shared" ref="AJ18:AJ53" si="13">IF(G18="","",IF(G18="pro",1,IF(G18="lwoo",2,IF(G18="vmbo-b",3,IF(G18="vmbo-k",4,IF(G18="vmbo-g",5,IF(G18="vmbo-t",6,IF(G18="havo",7))))))))</f>
        <v/>
      </c>
      <c r="AK18" s="55"/>
      <c r="AL18" s="85" t="str">
        <f t="shared" ref="AL18:AL53" si="14">IF(AK18="","",IF(AK18="pro",1,IF(AK18="lwoo",2,IF(AK18="vmbo-b",3,IF(AK18="vmbo-k",4,IF(AK18="vmbo-g",5,IF(AK18="vmbo-t",6,IF(AK18="havo",7))))))))</f>
        <v/>
      </c>
      <c r="AM18" s="86">
        <f t="shared" ref="AM18:AM53" si="15">IF(AL18="",0,IF(AL18&lt;AJ18,0,IF(AL18&gt;=AJ18,1)))</f>
        <v>0</v>
      </c>
      <c r="AN18" s="34"/>
      <c r="AO18" s="85" t="str">
        <f t="shared" ref="AO18:AO53" si="16">IF(AN18="","",IF(AN18="pro",1,IF(AN18="lwoo",2,IF(AN18="vmbo-b",3,IF(AN18="vmbo-k",4,IF(AN18="vmbo-g",5,IF(AN18="vmbo-t",6,IF(AN18="havo",7))))))))</f>
        <v/>
      </c>
      <c r="AP18" s="87">
        <f t="shared" ref="AP18:AP53" si="17">IF(AO18="",0,IF(AO18&lt;AL18,0,IF(AO18&gt;=AL18,1)))</f>
        <v>0</v>
      </c>
    </row>
    <row r="19" spans="2:42" ht="15" customHeight="1" x14ac:dyDescent="0.25">
      <c r="B19">
        <v>2</v>
      </c>
      <c r="C19" s="118" t="s">
        <v>97</v>
      </c>
      <c r="D19" s="94" t="s">
        <v>20</v>
      </c>
      <c r="E19" s="94" t="s">
        <v>83</v>
      </c>
      <c r="F19" s="94" t="s">
        <v>83</v>
      </c>
      <c r="G19" s="30"/>
      <c r="H19" s="95" t="s">
        <v>19</v>
      </c>
      <c r="I19" s="12"/>
      <c r="J19" s="112" t="s">
        <v>19</v>
      </c>
      <c r="K19" s="12"/>
      <c r="L19" s="112" t="s">
        <v>20</v>
      </c>
      <c r="M19" s="113" t="s">
        <v>19</v>
      </c>
      <c r="N19" s="4">
        <f t="shared" si="0"/>
        <v>1</v>
      </c>
      <c r="O19" s="4" t="str">
        <f t="shared" si="1"/>
        <v/>
      </c>
      <c r="P19" s="4">
        <f t="shared" si="2"/>
        <v>1</v>
      </c>
      <c r="Q19" s="4" t="str">
        <f t="shared" ref="Q19:Q53" si="18">IF(D19="","",IF(K19="","",IF(K19=$D19,1,IF(K19&lt;$D19,1,IF(K19&gt;$D19,"",IF(K19="A+",1))))))</f>
        <v/>
      </c>
      <c r="R19" s="4">
        <f t="shared" si="3"/>
        <v>1</v>
      </c>
      <c r="S19" s="4">
        <f t="shared" si="4"/>
        <v>1</v>
      </c>
      <c r="T19" s="4">
        <f t="shared" si="5"/>
        <v>4</v>
      </c>
      <c r="U19" s="10" t="b">
        <f t="shared" si="6"/>
        <v>0</v>
      </c>
      <c r="V19" s="10" t="b">
        <f t="shared" si="7"/>
        <v>0</v>
      </c>
      <c r="W19" s="10" t="b">
        <f t="shared" si="8"/>
        <v>0</v>
      </c>
      <c r="X19" s="10">
        <f t="shared" si="9"/>
        <v>1</v>
      </c>
      <c r="Y19" s="10" t="b">
        <f t="shared" si="10"/>
        <v>0</v>
      </c>
      <c r="Z19" s="10" t="b">
        <f t="shared" ref="Z19:Z53" si="19">IF($D19="1",$AF19)</f>
        <v>0</v>
      </c>
      <c r="AA19" s="10" t="b">
        <f t="shared" ref="AA19:AA53" si="20">IF($D19=2,$AF19)</f>
        <v>0</v>
      </c>
      <c r="AB19" s="10" t="b">
        <f t="shared" ref="AB19:AB53" si="21">IF($D19=3,$AF19)</f>
        <v>0</v>
      </c>
      <c r="AC19" s="10" t="b">
        <f t="shared" ref="AC19:AC53" si="22">IF($D19=4,$AF19)</f>
        <v>0</v>
      </c>
      <c r="AD19" s="10" t="b">
        <f t="shared" ref="AD19:AD53" si="23">IF($D19=5,$AF19)</f>
        <v>0</v>
      </c>
      <c r="AE19" s="68">
        <f t="shared" si="11"/>
        <v>4</v>
      </c>
      <c r="AF19" s="102">
        <f t="shared" si="12"/>
        <v>1</v>
      </c>
      <c r="AG19" s="60">
        <f t="shared" ref="AG19:AG53" si="24">IF(F19="","",IF(F19="x",1))</f>
        <v>1</v>
      </c>
      <c r="AH19" s="14">
        <f t="shared" ref="AH19:AH53" si="25">IF(E19="","",IF(E19="X",1))</f>
        <v>1</v>
      </c>
      <c r="AI19" s="94" t="s">
        <v>83</v>
      </c>
      <c r="AJ19" s="84" t="str">
        <f t="shared" si="13"/>
        <v/>
      </c>
      <c r="AK19" s="55"/>
      <c r="AL19" s="85" t="str">
        <f t="shared" si="14"/>
        <v/>
      </c>
      <c r="AM19" s="86">
        <f t="shared" si="15"/>
        <v>0</v>
      </c>
      <c r="AN19" s="35"/>
      <c r="AO19" s="85" t="str">
        <f t="shared" si="16"/>
        <v/>
      </c>
      <c r="AP19" s="87">
        <f t="shared" si="17"/>
        <v>0</v>
      </c>
    </row>
    <row r="20" spans="2:42" ht="15" customHeight="1" x14ac:dyDescent="0.25">
      <c r="B20">
        <v>3</v>
      </c>
      <c r="C20" s="118" t="s">
        <v>119</v>
      </c>
      <c r="D20" s="94" t="s">
        <v>19</v>
      </c>
      <c r="E20" s="94"/>
      <c r="F20" s="9"/>
      <c r="G20" s="30"/>
      <c r="H20" s="95" t="s">
        <v>19</v>
      </c>
      <c r="I20" s="12"/>
      <c r="J20" s="112" t="s">
        <v>19</v>
      </c>
      <c r="K20" s="12"/>
      <c r="L20" s="112" t="s">
        <v>20</v>
      </c>
      <c r="M20" s="113" t="s">
        <v>19</v>
      </c>
      <c r="N20" s="4">
        <f t="shared" si="0"/>
        <v>1</v>
      </c>
      <c r="O20" s="4" t="str">
        <f t="shared" si="1"/>
        <v/>
      </c>
      <c r="P20" s="4">
        <f t="shared" si="2"/>
        <v>1</v>
      </c>
      <c r="Q20" s="4" t="str">
        <f t="shared" si="18"/>
        <v/>
      </c>
      <c r="R20" s="4" t="str">
        <f t="shared" si="3"/>
        <v/>
      </c>
      <c r="S20" s="4">
        <f t="shared" si="4"/>
        <v>1</v>
      </c>
      <c r="T20" s="4">
        <f t="shared" si="5"/>
        <v>3</v>
      </c>
      <c r="U20" s="10" t="b">
        <f t="shared" si="6"/>
        <v>0</v>
      </c>
      <c r="V20" s="10" t="b">
        <f t="shared" si="7"/>
        <v>0</v>
      </c>
      <c r="W20" s="10">
        <f t="shared" si="8"/>
        <v>0.75</v>
      </c>
      <c r="X20" s="10" t="b">
        <f t="shared" si="9"/>
        <v>0</v>
      </c>
      <c r="Y20" s="10" t="b">
        <f t="shared" si="10"/>
        <v>0</v>
      </c>
      <c r="Z20" s="10" t="b">
        <f t="shared" si="19"/>
        <v>0</v>
      </c>
      <c r="AA20" s="10" t="b">
        <f t="shared" si="20"/>
        <v>0</v>
      </c>
      <c r="AB20" s="10" t="b">
        <f t="shared" si="21"/>
        <v>0</v>
      </c>
      <c r="AC20" s="10" t="b">
        <f t="shared" si="22"/>
        <v>0</v>
      </c>
      <c r="AD20" s="10" t="b">
        <f t="shared" si="23"/>
        <v>0</v>
      </c>
      <c r="AE20" s="68">
        <f t="shared" si="11"/>
        <v>4</v>
      </c>
      <c r="AF20" s="102">
        <f t="shared" si="12"/>
        <v>0.75</v>
      </c>
      <c r="AG20" s="60" t="str">
        <f t="shared" si="24"/>
        <v/>
      </c>
      <c r="AH20" s="14" t="str">
        <f t="shared" si="25"/>
        <v/>
      </c>
      <c r="AI20" s="9"/>
      <c r="AJ20" s="84" t="str">
        <f t="shared" si="13"/>
        <v/>
      </c>
      <c r="AK20" s="55"/>
      <c r="AL20" s="85" t="str">
        <f t="shared" si="14"/>
        <v/>
      </c>
      <c r="AM20" s="86">
        <f t="shared" si="15"/>
        <v>0</v>
      </c>
      <c r="AN20" s="35"/>
      <c r="AO20" s="85" t="str">
        <f t="shared" si="16"/>
        <v/>
      </c>
      <c r="AP20" s="87">
        <f t="shared" si="17"/>
        <v>0</v>
      </c>
    </row>
    <row r="21" spans="2:42" ht="15" customHeight="1" x14ac:dyDescent="0.25">
      <c r="B21">
        <v>4</v>
      </c>
      <c r="C21" s="20" t="s">
        <v>110</v>
      </c>
      <c r="D21" s="94" t="s">
        <v>18</v>
      </c>
      <c r="E21" s="9"/>
      <c r="F21" s="9"/>
      <c r="G21" s="30"/>
      <c r="H21" s="95" t="s">
        <v>19</v>
      </c>
      <c r="I21" s="12"/>
      <c r="J21" s="112" t="s">
        <v>19</v>
      </c>
      <c r="K21" s="12"/>
      <c r="L21" s="112" t="s">
        <v>17</v>
      </c>
      <c r="M21" s="113" t="s">
        <v>18</v>
      </c>
      <c r="N21" s="4" t="str">
        <f t="shared" si="0"/>
        <v/>
      </c>
      <c r="O21" s="4" t="str">
        <f t="shared" si="1"/>
        <v/>
      </c>
      <c r="P21" s="4" t="str">
        <f t="shared" si="2"/>
        <v/>
      </c>
      <c r="Q21" s="4" t="str">
        <f t="shared" si="18"/>
        <v/>
      </c>
      <c r="R21" s="4">
        <f t="shared" si="3"/>
        <v>1</v>
      </c>
      <c r="S21" s="4">
        <f t="shared" si="4"/>
        <v>1</v>
      </c>
      <c r="T21" s="4">
        <f t="shared" si="5"/>
        <v>2</v>
      </c>
      <c r="U21" s="10" t="b">
        <f t="shared" si="6"/>
        <v>0</v>
      </c>
      <c r="V21" s="10">
        <f t="shared" si="7"/>
        <v>0.5</v>
      </c>
      <c r="W21" s="10" t="b">
        <f t="shared" si="8"/>
        <v>0</v>
      </c>
      <c r="X21" s="10" t="b">
        <f t="shared" si="9"/>
        <v>0</v>
      </c>
      <c r="Y21" s="10" t="b">
        <f t="shared" si="10"/>
        <v>0</v>
      </c>
      <c r="Z21" s="10" t="b">
        <f t="shared" si="19"/>
        <v>0</v>
      </c>
      <c r="AA21" s="10" t="b">
        <f t="shared" si="20"/>
        <v>0</v>
      </c>
      <c r="AB21" s="10" t="b">
        <f t="shared" si="21"/>
        <v>0</v>
      </c>
      <c r="AC21" s="10" t="b">
        <f t="shared" si="22"/>
        <v>0</v>
      </c>
      <c r="AD21" s="10" t="b">
        <f t="shared" si="23"/>
        <v>0</v>
      </c>
      <c r="AE21" s="68">
        <f t="shared" si="11"/>
        <v>4</v>
      </c>
      <c r="AF21" s="102">
        <f t="shared" si="12"/>
        <v>0.5</v>
      </c>
      <c r="AG21" s="60" t="str">
        <f t="shared" si="24"/>
        <v/>
      </c>
      <c r="AH21" s="14" t="str">
        <f t="shared" si="25"/>
        <v/>
      </c>
      <c r="AI21" s="9"/>
      <c r="AJ21" s="84" t="str">
        <f t="shared" si="13"/>
        <v/>
      </c>
      <c r="AK21" s="55"/>
      <c r="AL21" s="85" t="str">
        <f t="shared" si="14"/>
        <v/>
      </c>
      <c r="AM21" s="86">
        <f t="shared" si="15"/>
        <v>0</v>
      </c>
      <c r="AN21" s="35"/>
      <c r="AO21" s="85" t="str">
        <f t="shared" si="16"/>
        <v/>
      </c>
      <c r="AP21" s="87">
        <f t="shared" si="17"/>
        <v>0</v>
      </c>
    </row>
    <row r="22" spans="2:42" ht="15" customHeight="1" x14ac:dyDescent="0.25">
      <c r="B22">
        <v>5</v>
      </c>
      <c r="C22" s="20" t="s">
        <v>120</v>
      </c>
      <c r="D22" s="94" t="s">
        <v>18</v>
      </c>
      <c r="E22" s="9"/>
      <c r="F22" s="9"/>
      <c r="G22" s="30"/>
      <c r="H22" s="95" t="s">
        <v>18</v>
      </c>
      <c r="I22" s="12"/>
      <c r="J22" s="112" t="s">
        <v>19</v>
      </c>
      <c r="K22" s="12"/>
      <c r="L22" s="112" t="s">
        <v>17</v>
      </c>
      <c r="M22" s="113" t="s">
        <v>18</v>
      </c>
      <c r="N22" s="4">
        <f t="shared" si="0"/>
        <v>1</v>
      </c>
      <c r="O22" s="4" t="str">
        <f t="shared" si="1"/>
        <v/>
      </c>
      <c r="P22" s="4" t="str">
        <f t="shared" si="2"/>
        <v/>
      </c>
      <c r="Q22" s="4" t="str">
        <f t="shared" si="18"/>
        <v/>
      </c>
      <c r="R22" s="4">
        <f t="shared" si="3"/>
        <v>1</v>
      </c>
      <c r="S22" s="4">
        <f t="shared" si="4"/>
        <v>1</v>
      </c>
      <c r="T22" s="4">
        <f t="shared" si="5"/>
        <v>3</v>
      </c>
      <c r="U22" s="10" t="b">
        <f t="shared" si="6"/>
        <v>0</v>
      </c>
      <c r="V22" s="10">
        <f t="shared" si="7"/>
        <v>0.75</v>
      </c>
      <c r="W22" s="10" t="b">
        <f t="shared" si="8"/>
        <v>0</v>
      </c>
      <c r="X22" s="10" t="b">
        <f t="shared" si="9"/>
        <v>0</v>
      </c>
      <c r="Y22" s="10" t="b">
        <f t="shared" si="10"/>
        <v>0</v>
      </c>
      <c r="Z22" s="10" t="b">
        <f t="shared" si="19"/>
        <v>0</v>
      </c>
      <c r="AA22" s="10" t="b">
        <f t="shared" si="20"/>
        <v>0</v>
      </c>
      <c r="AB22" s="10" t="b">
        <f t="shared" si="21"/>
        <v>0</v>
      </c>
      <c r="AC22" s="10" t="b">
        <f t="shared" si="22"/>
        <v>0</v>
      </c>
      <c r="AD22" s="10" t="b">
        <f t="shared" si="23"/>
        <v>0</v>
      </c>
      <c r="AE22" s="68">
        <f t="shared" si="11"/>
        <v>4</v>
      </c>
      <c r="AF22" s="102">
        <f t="shared" si="12"/>
        <v>0.75</v>
      </c>
      <c r="AG22" s="60" t="str">
        <f t="shared" si="24"/>
        <v/>
      </c>
      <c r="AH22" s="14" t="str">
        <f t="shared" si="25"/>
        <v/>
      </c>
      <c r="AI22" s="9"/>
      <c r="AJ22" s="84" t="str">
        <f t="shared" si="13"/>
        <v/>
      </c>
      <c r="AK22" s="55"/>
      <c r="AL22" s="85" t="str">
        <f t="shared" si="14"/>
        <v/>
      </c>
      <c r="AM22" s="86">
        <f t="shared" si="15"/>
        <v>0</v>
      </c>
      <c r="AN22" s="35"/>
      <c r="AO22" s="85" t="str">
        <f t="shared" si="16"/>
        <v/>
      </c>
      <c r="AP22" s="87">
        <f t="shared" si="17"/>
        <v>0</v>
      </c>
    </row>
    <row r="23" spans="2:42" ht="15" customHeight="1" x14ac:dyDescent="0.25">
      <c r="B23">
        <v>6</v>
      </c>
      <c r="C23" s="20"/>
      <c r="D23" s="94"/>
      <c r="E23" s="9"/>
      <c r="F23" s="9"/>
      <c r="G23" s="30"/>
      <c r="H23" s="95"/>
      <c r="I23" s="12"/>
      <c r="J23" s="112"/>
      <c r="K23" s="12"/>
      <c r="L23" s="112"/>
      <c r="M23" s="113"/>
      <c r="N23" s="4" t="str">
        <f t="shared" si="0"/>
        <v/>
      </c>
      <c r="O23" s="4" t="str">
        <f t="shared" si="1"/>
        <v/>
      </c>
      <c r="P23" s="4" t="str">
        <f t="shared" si="2"/>
        <v/>
      </c>
      <c r="Q23" s="4" t="str">
        <f t="shared" si="18"/>
        <v/>
      </c>
      <c r="R23" s="4" t="str">
        <f t="shared" si="3"/>
        <v/>
      </c>
      <c r="S23" s="4" t="str">
        <f t="shared" si="4"/>
        <v/>
      </c>
      <c r="T23" s="4">
        <f t="shared" si="5"/>
        <v>0</v>
      </c>
      <c r="U23" s="10" t="b">
        <f t="shared" si="6"/>
        <v>0</v>
      </c>
      <c r="V23" s="10" t="b">
        <f t="shared" si="7"/>
        <v>0</v>
      </c>
      <c r="W23" s="10" t="b">
        <f t="shared" si="8"/>
        <v>0</v>
      </c>
      <c r="X23" s="10" t="b">
        <f t="shared" si="9"/>
        <v>0</v>
      </c>
      <c r="Y23" s="10" t="b">
        <f t="shared" si="10"/>
        <v>0</v>
      </c>
      <c r="Z23" s="10" t="b">
        <f t="shared" si="19"/>
        <v>0</v>
      </c>
      <c r="AA23" s="10" t="b">
        <f t="shared" si="20"/>
        <v>0</v>
      </c>
      <c r="AB23" s="10" t="b">
        <f t="shared" si="21"/>
        <v>0</v>
      </c>
      <c r="AC23" s="10" t="b">
        <f t="shared" si="22"/>
        <v>0</v>
      </c>
      <c r="AD23" s="10" t="b">
        <f t="shared" si="23"/>
        <v>0</v>
      </c>
      <c r="AE23" s="68" t="str">
        <f t="shared" si="11"/>
        <v/>
      </c>
      <c r="AF23" s="102" t="str">
        <f t="shared" si="12"/>
        <v/>
      </c>
      <c r="AG23" s="60" t="str">
        <f t="shared" si="24"/>
        <v/>
      </c>
      <c r="AH23" s="14" t="str">
        <f t="shared" si="25"/>
        <v/>
      </c>
      <c r="AI23" s="9"/>
      <c r="AJ23" s="84" t="str">
        <f t="shared" si="13"/>
        <v/>
      </c>
      <c r="AK23" s="55"/>
      <c r="AL23" s="85" t="str">
        <f t="shared" si="14"/>
        <v/>
      </c>
      <c r="AM23" s="86">
        <f t="shared" si="15"/>
        <v>0</v>
      </c>
      <c r="AN23" s="35"/>
      <c r="AO23" s="85" t="str">
        <f t="shared" si="16"/>
        <v/>
      </c>
      <c r="AP23" s="87">
        <f t="shared" si="17"/>
        <v>0</v>
      </c>
    </row>
    <row r="24" spans="2:42" ht="15" customHeight="1" x14ac:dyDescent="0.25">
      <c r="B24">
        <v>7</v>
      </c>
      <c r="C24" s="20"/>
      <c r="D24" s="94"/>
      <c r="E24" s="94"/>
      <c r="F24" s="94"/>
      <c r="G24" s="30"/>
      <c r="H24" s="95"/>
      <c r="I24" s="12"/>
      <c r="J24" s="112"/>
      <c r="K24" s="12"/>
      <c r="L24" s="112"/>
      <c r="M24" s="113"/>
      <c r="N24" s="4" t="str">
        <f t="shared" si="0"/>
        <v/>
      </c>
      <c r="O24" s="4" t="str">
        <f t="shared" si="1"/>
        <v/>
      </c>
      <c r="P24" s="4" t="str">
        <f t="shared" si="2"/>
        <v/>
      </c>
      <c r="Q24" s="4" t="str">
        <f t="shared" si="18"/>
        <v/>
      </c>
      <c r="R24" s="4" t="str">
        <f t="shared" si="3"/>
        <v/>
      </c>
      <c r="S24" s="4" t="str">
        <f t="shared" si="4"/>
        <v/>
      </c>
      <c r="T24" s="4">
        <f t="shared" si="5"/>
        <v>0</v>
      </c>
      <c r="U24" s="10" t="b">
        <f t="shared" si="6"/>
        <v>0</v>
      </c>
      <c r="V24" s="10" t="b">
        <f t="shared" si="7"/>
        <v>0</v>
      </c>
      <c r="W24" s="10" t="b">
        <f t="shared" si="8"/>
        <v>0</v>
      </c>
      <c r="X24" s="10" t="b">
        <f t="shared" si="9"/>
        <v>0</v>
      </c>
      <c r="Y24" s="10" t="b">
        <f t="shared" si="10"/>
        <v>0</v>
      </c>
      <c r="Z24" s="10" t="b">
        <f t="shared" si="19"/>
        <v>0</v>
      </c>
      <c r="AA24" s="10" t="b">
        <f t="shared" si="20"/>
        <v>0</v>
      </c>
      <c r="AB24" s="10" t="b">
        <f t="shared" si="21"/>
        <v>0</v>
      </c>
      <c r="AC24" s="10" t="b">
        <f t="shared" si="22"/>
        <v>0</v>
      </c>
      <c r="AD24" s="10" t="b">
        <f t="shared" si="23"/>
        <v>0</v>
      </c>
      <c r="AE24" s="68" t="str">
        <f t="shared" si="11"/>
        <v/>
      </c>
      <c r="AF24" s="102" t="str">
        <f t="shared" si="12"/>
        <v/>
      </c>
      <c r="AG24" s="60" t="str">
        <f t="shared" si="24"/>
        <v/>
      </c>
      <c r="AH24" s="14" t="str">
        <f t="shared" si="25"/>
        <v/>
      </c>
      <c r="AI24" s="9"/>
      <c r="AJ24" s="84" t="str">
        <f t="shared" si="13"/>
        <v/>
      </c>
      <c r="AK24" s="55"/>
      <c r="AL24" s="85" t="str">
        <f t="shared" si="14"/>
        <v/>
      </c>
      <c r="AM24" s="86">
        <f t="shared" si="15"/>
        <v>0</v>
      </c>
      <c r="AN24" s="35"/>
      <c r="AO24" s="85" t="str">
        <f t="shared" si="16"/>
        <v/>
      </c>
      <c r="AP24" s="87">
        <f t="shared" si="17"/>
        <v>0</v>
      </c>
    </row>
    <row r="25" spans="2:42" ht="15" customHeight="1" x14ac:dyDescent="0.25">
      <c r="B25">
        <v>8</v>
      </c>
      <c r="C25" s="20"/>
      <c r="D25" s="9"/>
      <c r="E25" s="9"/>
      <c r="F25" s="9"/>
      <c r="G25" s="30"/>
      <c r="H25" s="11"/>
      <c r="I25" s="12"/>
      <c r="J25" s="12"/>
      <c r="K25" s="12"/>
      <c r="L25" s="12"/>
      <c r="M25" s="13"/>
      <c r="N25" s="4" t="str">
        <f t="shared" si="0"/>
        <v/>
      </c>
      <c r="O25" s="4" t="str">
        <f t="shared" si="1"/>
        <v/>
      </c>
      <c r="P25" s="4" t="str">
        <f t="shared" si="2"/>
        <v/>
      </c>
      <c r="Q25" s="4" t="str">
        <f t="shared" si="18"/>
        <v/>
      </c>
      <c r="R25" s="4" t="str">
        <f t="shared" si="3"/>
        <v/>
      </c>
      <c r="S25" s="4" t="str">
        <f t="shared" si="4"/>
        <v/>
      </c>
      <c r="T25" s="4">
        <f t="shared" si="5"/>
        <v>0</v>
      </c>
      <c r="U25" s="10" t="b">
        <f t="shared" si="6"/>
        <v>0</v>
      </c>
      <c r="V25" s="10" t="b">
        <f t="shared" si="7"/>
        <v>0</v>
      </c>
      <c r="W25" s="10" t="b">
        <f t="shared" si="8"/>
        <v>0</v>
      </c>
      <c r="X25" s="10" t="b">
        <f t="shared" si="9"/>
        <v>0</v>
      </c>
      <c r="Y25" s="10" t="b">
        <f t="shared" si="10"/>
        <v>0</v>
      </c>
      <c r="Z25" s="10" t="b">
        <f t="shared" si="19"/>
        <v>0</v>
      </c>
      <c r="AA25" s="10" t="b">
        <f t="shared" si="20"/>
        <v>0</v>
      </c>
      <c r="AB25" s="10" t="b">
        <f t="shared" si="21"/>
        <v>0</v>
      </c>
      <c r="AC25" s="10" t="b">
        <f t="shared" si="22"/>
        <v>0</v>
      </c>
      <c r="AD25" s="10" t="b">
        <f t="shared" si="23"/>
        <v>0</v>
      </c>
      <c r="AE25" s="68" t="str">
        <f t="shared" si="11"/>
        <v/>
      </c>
      <c r="AF25" s="102" t="str">
        <f t="shared" si="12"/>
        <v/>
      </c>
      <c r="AG25" s="60" t="str">
        <f t="shared" si="24"/>
        <v/>
      </c>
      <c r="AH25" s="14" t="str">
        <f t="shared" si="25"/>
        <v/>
      </c>
      <c r="AI25" s="9"/>
      <c r="AJ25" s="84" t="str">
        <f t="shared" si="13"/>
        <v/>
      </c>
      <c r="AK25" s="55"/>
      <c r="AL25" s="85" t="str">
        <f t="shared" si="14"/>
        <v/>
      </c>
      <c r="AM25" s="86">
        <f t="shared" si="15"/>
        <v>0</v>
      </c>
      <c r="AN25" s="35"/>
      <c r="AO25" s="85" t="str">
        <f t="shared" si="16"/>
        <v/>
      </c>
      <c r="AP25" s="87">
        <f t="shared" si="17"/>
        <v>0</v>
      </c>
    </row>
    <row r="26" spans="2:42" ht="15" customHeight="1" x14ac:dyDescent="0.25">
      <c r="B26">
        <v>9</v>
      </c>
      <c r="C26" s="20"/>
      <c r="D26" s="9"/>
      <c r="E26" s="9"/>
      <c r="F26" s="9"/>
      <c r="G26" s="30"/>
      <c r="H26" s="11"/>
      <c r="I26" s="12"/>
      <c r="J26" s="12"/>
      <c r="K26" s="12"/>
      <c r="L26" s="12"/>
      <c r="M26" s="13"/>
      <c r="N26" s="4" t="str">
        <f t="shared" si="0"/>
        <v/>
      </c>
      <c r="O26" s="4" t="str">
        <f t="shared" si="1"/>
        <v/>
      </c>
      <c r="P26" s="4" t="str">
        <f t="shared" si="2"/>
        <v/>
      </c>
      <c r="Q26" s="4" t="str">
        <f t="shared" si="18"/>
        <v/>
      </c>
      <c r="R26" s="4" t="str">
        <f t="shared" si="3"/>
        <v/>
      </c>
      <c r="S26" s="4" t="str">
        <f t="shared" si="4"/>
        <v/>
      </c>
      <c r="T26" s="4">
        <f t="shared" si="5"/>
        <v>0</v>
      </c>
      <c r="U26" s="10" t="b">
        <f t="shared" si="6"/>
        <v>0</v>
      </c>
      <c r="V26" s="10" t="b">
        <f t="shared" si="7"/>
        <v>0</v>
      </c>
      <c r="W26" s="10" t="b">
        <f t="shared" si="8"/>
        <v>0</v>
      </c>
      <c r="X26" s="10" t="b">
        <f t="shared" si="9"/>
        <v>0</v>
      </c>
      <c r="Y26" s="10" t="b">
        <f t="shared" si="10"/>
        <v>0</v>
      </c>
      <c r="Z26" s="10" t="b">
        <f t="shared" si="19"/>
        <v>0</v>
      </c>
      <c r="AA26" s="10" t="b">
        <f t="shared" si="20"/>
        <v>0</v>
      </c>
      <c r="AB26" s="10" t="b">
        <f t="shared" si="21"/>
        <v>0</v>
      </c>
      <c r="AC26" s="10" t="b">
        <f t="shared" si="22"/>
        <v>0</v>
      </c>
      <c r="AD26" s="10" t="b">
        <f t="shared" si="23"/>
        <v>0</v>
      </c>
      <c r="AE26" s="68" t="str">
        <f t="shared" si="11"/>
        <v/>
      </c>
      <c r="AF26" s="102" t="str">
        <f t="shared" si="12"/>
        <v/>
      </c>
      <c r="AG26" s="60" t="str">
        <f t="shared" si="24"/>
        <v/>
      </c>
      <c r="AH26" s="14" t="str">
        <f t="shared" si="25"/>
        <v/>
      </c>
      <c r="AI26" s="9"/>
      <c r="AJ26" s="84" t="str">
        <f t="shared" si="13"/>
        <v/>
      </c>
      <c r="AK26" s="55"/>
      <c r="AL26" s="85" t="str">
        <f t="shared" si="14"/>
        <v/>
      </c>
      <c r="AM26" s="86">
        <f t="shared" si="15"/>
        <v>0</v>
      </c>
      <c r="AN26" s="35"/>
      <c r="AO26" s="85" t="str">
        <f t="shared" si="16"/>
        <v/>
      </c>
      <c r="AP26" s="87">
        <f t="shared" si="17"/>
        <v>0</v>
      </c>
    </row>
    <row r="27" spans="2:42" ht="15" customHeight="1" x14ac:dyDescent="0.25">
      <c r="B27">
        <v>10</v>
      </c>
      <c r="C27" s="20"/>
      <c r="D27" s="9"/>
      <c r="E27" s="9"/>
      <c r="F27" s="9"/>
      <c r="G27" s="30"/>
      <c r="H27" s="11"/>
      <c r="I27" s="12"/>
      <c r="J27" s="12"/>
      <c r="K27" s="12"/>
      <c r="L27" s="12"/>
      <c r="M27" s="13"/>
      <c r="N27" s="4" t="str">
        <f t="shared" si="0"/>
        <v/>
      </c>
      <c r="O27" s="4" t="str">
        <f t="shared" si="1"/>
        <v/>
      </c>
      <c r="P27" s="4" t="str">
        <f t="shared" si="2"/>
        <v/>
      </c>
      <c r="Q27" s="4" t="str">
        <f t="shared" si="18"/>
        <v/>
      </c>
      <c r="R27" s="4" t="str">
        <f t="shared" si="3"/>
        <v/>
      </c>
      <c r="S27" s="4" t="str">
        <f t="shared" si="4"/>
        <v/>
      </c>
      <c r="T27" s="4">
        <f t="shared" si="5"/>
        <v>0</v>
      </c>
      <c r="U27" s="10" t="b">
        <f t="shared" si="6"/>
        <v>0</v>
      </c>
      <c r="V27" s="10" t="b">
        <f t="shared" si="7"/>
        <v>0</v>
      </c>
      <c r="W27" s="10" t="b">
        <f t="shared" si="8"/>
        <v>0</v>
      </c>
      <c r="X27" s="10" t="b">
        <f t="shared" si="9"/>
        <v>0</v>
      </c>
      <c r="Y27" s="10" t="b">
        <f t="shared" si="10"/>
        <v>0</v>
      </c>
      <c r="Z27" s="10" t="b">
        <f t="shared" si="19"/>
        <v>0</v>
      </c>
      <c r="AA27" s="10" t="b">
        <f t="shared" si="20"/>
        <v>0</v>
      </c>
      <c r="AB27" s="10" t="b">
        <f t="shared" si="21"/>
        <v>0</v>
      </c>
      <c r="AC27" s="10" t="b">
        <f t="shared" si="22"/>
        <v>0</v>
      </c>
      <c r="AD27" s="10" t="b">
        <f t="shared" si="23"/>
        <v>0</v>
      </c>
      <c r="AE27" s="68" t="str">
        <f t="shared" si="11"/>
        <v/>
      </c>
      <c r="AF27" s="102" t="str">
        <f t="shared" si="12"/>
        <v/>
      </c>
      <c r="AG27" s="60" t="str">
        <f t="shared" si="24"/>
        <v/>
      </c>
      <c r="AH27" s="14" t="str">
        <f t="shared" si="25"/>
        <v/>
      </c>
      <c r="AI27" s="9"/>
      <c r="AJ27" s="84" t="str">
        <f t="shared" si="13"/>
        <v/>
      </c>
      <c r="AK27" s="55"/>
      <c r="AL27" s="85" t="str">
        <f t="shared" si="14"/>
        <v/>
      </c>
      <c r="AM27" s="86">
        <f t="shared" si="15"/>
        <v>0</v>
      </c>
      <c r="AN27" s="35"/>
      <c r="AO27" s="85" t="str">
        <f t="shared" si="16"/>
        <v/>
      </c>
      <c r="AP27" s="87">
        <f t="shared" si="17"/>
        <v>0</v>
      </c>
    </row>
    <row r="28" spans="2:42" ht="15" customHeight="1" x14ac:dyDescent="0.25">
      <c r="B28">
        <v>11</v>
      </c>
      <c r="C28" s="20"/>
      <c r="D28" s="9"/>
      <c r="E28" s="9"/>
      <c r="F28" s="9"/>
      <c r="G28" s="30"/>
      <c r="H28" s="11"/>
      <c r="I28" s="12"/>
      <c r="J28" s="12"/>
      <c r="K28" s="12"/>
      <c r="L28" s="12"/>
      <c r="M28" s="13"/>
      <c r="N28" s="4" t="str">
        <f t="shared" si="0"/>
        <v/>
      </c>
      <c r="O28" s="4" t="str">
        <f t="shared" si="1"/>
        <v/>
      </c>
      <c r="P28" s="4" t="str">
        <f t="shared" si="2"/>
        <v/>
      </c>
      <c r="Q28" s="4" t="str">
        <f t="shared" si="18"/>
        <v/>
      </c>
      <c r="R28" s="4" t="str">
        <f t="shared" si="3"/>
        <v/>
      </c>
      <c r="S28" s="4" t="str">
        <f t="shared" si="4"/>
        <v/>
      </c>
      <c r="T28" s="4">
        <f t="shared" si="5"/>
        <v>0</v>
      </c>
      <c r="U28" s="10" t="b">
        <f t="shared" si="6"/>
        <v>0</v>
      </c>
      <c r="V28" s="10" t="b">
        <f t="shared" si="7"/>
        <v>0</v>
      </c>
      <c r="W28" s="10" t="b">
        <f t="shared" si="8"/>
        <v>0</v>
      </c>
      <c r="X28" s="10" t="b">
        <f t="shared" si="9"/>
        <v>0</v>
      </c>
      <c r="Y28" s="10" t="b">
        <f t="shared" si="10"/>
        <v>0</v>
      </c>
      <c r="Z28" s="10" t="b">
        <f t="shared" si="19"/>
        <v>0</v>
      </c>
      <c r="AA28" s="10" t="b">
        <f t="shared" si="20"/>
        <v>0</v>
      </c>
      <c r="AB28" s="10" t="b">
        <f t="shared" si="21"/>
        <v>0</v>
      </c>
      <c r="AC28" s="10" t="b">
        <f t="shared" si="22"/>
        <v>0</v>
      </c>
      <c r="AD28" s="10" t="b">
        <f t="shared" si="23"/>
        <v>0</v>
      </c>
      <c r="AE28" s="68" t="str">
        <f t="shared" si="11"/>
        <v/>
      </c>
      <c r="AF28" s="102" t="str">
        <f t="shared" si="12"/>
        <v/>
      </c>
      <c r="AG28" s="60" t="str">
        <f t="shared" si="24"/>
        <v/>
      </c>
      <c r="AH28" s="14" t="str">
        <f t="shared" si="25"/>
        <v/>
      </c>
      <c r="AI28" s="9"/>
      <c r="AJ28" s="84" t="str">
        <f t="shared" si="13"/>
        <v/>
      </c>
      <c r="AK28" s="55"/>
      <c r="AL28" s="85" t="str">
        <f t="shared" si="14"/>
        <v/>
      </c>
      <c r="AM28" s="86">
        <f t="shared" si="15"/>
        <v>0</v>
      </c>
      <c r="AN28" s="35"/>
      <c r="AO28" s="85" t="str">
        <f t="shared" si="16"/>
        <v/>
      </c>
      <c r="AP28" s="87">
        <f t="shared" si="17"/>
        <v>0</v>
      </c>
    </row>
    <row r="29" spans="2:42" ht="15" customHeight="1" x14ac:dyDescent="0.25">
      <c r="B29">
        <v>12</v>
      </c>
      <c r="C29" s="20"/>
      <c r="D29" s="9"/>
      <c r="E29" s="9"/>
      <c r="F29" s="9"/>
      <c r="G29" s="30"/>
      <c r="H29" s="11"/>
      <c r="I29" s="12"/>
      <c r="J29" s="12"/>
      <c r="K29" s="12"/>
      <c r="L29" s="12"/>
      <c r="M29" s="13"/>
      <c r="N29" s="4" t="str">
        <f t="shared" si="0"/>
        <v/>
      </c>
      <c r="O29" s="4" t="str">
        <f t="shared" si="1"/>
        <v/>
      </c>
      <c r="P29" s="4" t="str">
        <f t="shared" si="2"/>
        <v/>
      </c>
      <c r="Q29" s="4" t="str">
        <f t="shared" si="18"/>
        <v/>
      </c>
      <c r="R29" s="4" t="str">
        <f t="shared" si="3"/>
        <v/>
      </c>
      <c r="S29" s="4" t="str">
        <f t="shared" si="4"/>
        <v/>
      </c>
      <c r="T29" s="4">
        <f t="shared" si="5"/>
        <v>0</v>
      </c>
      <c r="U29" s="10" t="b">
        <f t="shared" si="6"/>
        <v>0</v>
      </c>
      <c r="V29" s="10" t="b">
        <f t="shared" si="7"/>
        <v>0</v>
      </c>
      <c r="W29" s="10" t="b">
        <f t="shared" si="8"/>
        <v>0</v>
      </c>
      <c r="X29" s="10" t="b">
        <f t="shared" si="9"/>
        <v>0</v>
      </c>
      <c r="Y29" s="10" t="b">
        <f t="shared" si="10"/>
        <v>0</v>
      </c>
      <c r="Z29" s="10" t="b">
        <f t="shared" si="19"/>
        <v>0</v>
      </c>
      <c r="AA29" s="10" t="b">
        <f t="shared" si="20"/>
        <v>0</v>
      </c>
      <c r="AB29" s="10" t="b">
        <f t="shared" si="21"/>
        <v>0</v>
      </c>
      <c r="AC29" s="10" t="b">
        <f t="shared" si="22"/>
        <v>0</v>
      </c>
      <c r="AD29" s="10" t="b">
        <f t="shared" si="23"/>
        <v>0</v>
      </c>
      <c r="AE29" s="68" t="str">
        <f t="shared" si="11"/>
        <v/>
      </c>
      <c r="AF29" s="102" t="str">
        <f t="shared" si="12"/>
        <v/>
      </c>
      <c r="AG29" s="60" t="str">
        <f t="shared" si="24"/>
        <v/>
      </c>
      <c r="AH29" s="14" t="str">
        <f t="shared" si="25"/>
        <v/>
      </c>
      <c r="AI29" s="9"/>
      <c r="AJ29" s="84" t="str">
        <f t="shared" si="13"/>
        <v/>
      </c>
      <c r="AK29" s="55"/>
      <c r="AL29" s="85" t="str">
        <f t="shared" si="14"/>
        <v/>
      </c>
      <c r="AM29" s="86">
        <f t="shared" si="15"/>
        <v>0</v>
      </c>
      <c r="AN29" s="35"/>
      <c r="AO29" s="85" t="str">
        <f t="shared" si="16"/>
        <v/>
      </c>
      <c r="AP29" s="87">
        <f t="shared" si="17"/>
        <v>0</v>
      </c>
    </row>
    <row r="30" spans="2:42" ht="15" customHeight="1" x14ac:dyDescent="0.25">
      <c r="B30">
        <v>13</v>
      </c>
      <c r="C30" s="20"/>
      <c r="D30" s="9"/>
      <c r="E30" s="9"/>
      <c r="F30" s="9"/>
      <c r="G30" s="30"/>
      <c r="H30" s="11"/>
      <c r="I30" s="12"/>
      <c r="J30" s="12"/>
      <c r="K30" s="12"/>
      <c r="L30" s="12"/>
      <c r="M30" s="13"/>
      <c r="N30" s="4" t="str">
        <f t="shared" si="0"/>
        <v/>
      </c>
      <c r="O30" s="4" t="str">
        <f t="shared" si="1"/>
        <v/>
      </c>
      <c r="P30" s="4" t="str">
        <f t="shared" si="2"/>
        <v/>
      </c>
      <c r="Q30" s="4" t="str">
        <f t="shared" si="18"/>
        <v/>
      </c>
      <c r="R30" s="4" t="str">
        <f t="shared" si="3"/>
        <v/>
      </c>
      <c r="S30" s="4" t="str">
        <f t="shared" si="4"/>
        <v/>
      </c>
      <c r="T30" s="4">
        <f t="shared" si="5"/>
        <v>0</v>
      </c>
      <c r="U30" s="10" t="b">
        <f t="shared" si="6"/>
        <v>0</v>
      </c>
      <c r="V30" s="10" t="b">
        <f t="shared" si="7"/>
        <v>0</v>
      </c>
      <c r="W30" s="10" t="b">
        <f t="shared" si="8"/>
        <v>0</v>
      </c>
      <c r="X30" s="10" t="b">
        <f t="shared" si="9"/>
        <v>0</v>
      </c>
      <c r="Y30" s="10" t="b">
        <f t="shared" si="10"/>
        <v>0</v>
      </c>
      <c r="Z30" s="10" t="b">
        <f t="shared" si="19"/>
        <v>0</v>
      </c>
      <c r="AA30" s="10" t="b">
        <f t="shared" si="20"/>
        <v>0</v>
      </c>
      <c r="AB30" s="10" t="b">
        <f t="shared" si="21"/>
        <v>0</v>
      </c>
      <c r="AC30" s="10" t="b">
        <f t="shared" si="22"/>
        <v>0</v>
      </c>
      <c r="AD30" s="10" t="b">
        <f t="shared" si="23"/>
        <v>0</v>
      </c>
      <c r="AE30" s="68" t="str">
        <f t="shared" si="11"/>
        <v/>
      </c>
      <c r="AF30" s="102" t="str">
        <f t="shared" si="12"/>
        <v/>
      </c>
      <c r="AG30" s="60" t="str">
        <f t="shared" si="24"/>
        <v/>
      </c>
      <c r="AH30" s="14" t="str">
        <f t="shared" si="25"/>
        <v/>
      </c>
      <c r="AI30" s="9"/>
      <c r="AJ30" s="84" t="str">
        <f t="shared" si="13"/>
        <v/>
      </c>
      <c r="AK30" s="55"/>
      <c r="AL30" s="85" t="str">
        <f t="shared" si="14"/>
        <v/>
      </c>
      <c r="AM30" s="86">
        <f t="shared" si="15"/>
        <v>0</v>
      </c>
      <c r="AN30" s="35"/>
      <c r="AO30" s="85" t="str">
        <f t="shared" si="16"/>
        <v/>
      </c>
      <c r="AP30" s="87">
        <f t="shared" si="17"/>
        <v>0</v>
      </c>
    </row>
    <row r="31" spans="2:42" ht="15" customHeight="1" x14ac:dyDescent="0.25">
      <c r="B31">
        <v>14</v>
      </c>
      <c r="C31" s="20"/>
      <c r="D31" s="9"/>
      <c r="E31" s="9"/>
      <c r="F31" s="9"/>
      <c r="G31" s="30"/>
      <c r="H31" s="11"/>
      <c r="I31" s="12"/>
      <c r="J31" s="12"/>
      <c r="K31" s="12"/>
      <c r="L31" s="12"/>
      <c r="M31" s="13"/>
      <c r="N31" s="4" t="str">
        <f t="shared" si="0"/>
        <v/>
      </c>
      <c r="O31" s="4" t="str">
        <f t="shared" si="1"/>
        <v/>
      </c>
      <c r="P31" s="4" t="str">
        <f t="shared" si="2"/>
        <v/>
      </c>
      <c r="Q31" s="4" t="str">
        <f t="shared" si="18"/>
        <v/>
      </c>
      <c r="R31" s="4" t="str">
        <f t="shared" si="3"/>
        <v/>
      </c>
      <c r="S31" s="4" t="str">
        <f t="shared" si="4"/>
        <v/>
      </c>
      <c r="T31" s="4">
        <f t="shared" si="5"/>
        <v>0</v>
      </c>
      <c r="U31" s="10" t="b">
        <f t="shared" si="6"/>
        <v>0</v>
      </c>
      <c r="V31" s="10" t="b">
        <f t="shared" si="7"/>
        <v>0</v>
      </c>
      <c r="W31" s="10" t="b">
        <f t="shared" si="8"/>
        <v>0</v>
      </c>
      <c r="X31" s="10" t="b">
        <f t="shared" si="9"/>
        <v>0</v>
      </c>
      <c r="Y31" s="10" t="b">
        <f t="shared" si="10"/>
        <v>0</v>
      </c>
      <c r="Z31" s="10" t="b">
        <f t="shared" si="19"/>
        <v>0</v>
      </c>
      <c r="AA31" s="10" t="b">
        <f t="shared" si="20"/>
        <v>0</v>
      </c>
      <c r="AB31" s="10" t="b">
        <f t="shared" si="21"/>
        <v>0</v>
      </c>
      <c r="AC31" s="10" t="b">
        <f t="shared" si="22"/>
        <v>0</v>
      </c>
      <c r="AD31" s="10" t="b">
        <f t="shared" si="23"/>
        <v>0</v>
      </c>
      <c r="AE31" s="68" t="str">
        <f t="shared" si="11"/>
        <v/>
      </c>
      <c r="AF31" s="102" t="str">
        <f t="shared" si="12"/>
        <v/>
      </c>
      <c r="AG31" s="60" t="str">
        <f t="shared" si="24"/>
        <v/>
      </c>
      <c r="AH31" s="14" t="str">
        <f t="shared" si="25"/>
        <v/>
      </c>
      <c r="AI31" s="9"/>
      <c r="AJ31" s="84" t="str">
        <f t="shared" si="13"/>
        <v/>
      </c>
      <c r="AK31" s="55"/>
      <c r="AL31" s="85" t="str">
        <f t="shared" si="14"/>
        <v/>
      </c>
      <c r="AM31" s="86">
        <f t="shared" si="15"/>
        <v>0</v>
      </c>
      <c r="AN31" s="35"/>
      <c r="AO31" s="85" t="str">
        <f t="shared" si="16"/>
        <v/>
      </c>
      <c r="AP31" s="87">
        <f t="shared" si="17"/>
        <v>0</v>
      </c>
    </row>
    <row r="32" spans="2:42" ht="15" customHeight="1" x14ac:dyDescent="0.25">
      <c r="B32">
        <v>15</v>
      </c>
      <c r="C32" s="20"/>
      <c r="D32" s="9"/>
      <c r="E32" s="9"/>
      <c r="F32" s="9"/>
      <c r="G32" s="30"/>
      <c r="H32" s="11"/>
      <c r="I32" s="12"/>
      <c r="J32" s="12"/>
      <c r="K32" s="12"/>
      <c r="L32" s="12"/>
      <c r="M32" s="13"/>
      <c r="N32" s="4" t="str">
        <f t="shared" si="0"/>
        <v/>
      </c>
      <c r="O32" s="4" t="str">
        <f t="shared" si="1"/>
        <v/>
      </c>
      <c r="P32" s="4" t="str">
        <f t="shared" si="2"/>
        <v/>
      </c>
      <c r="Q32" s="4" t="str">
        <f t="shared" si="18"/>
        <v/>
      </c>
      <c r="R32" s="4" t="str">
        <f t="shared" si="3"/>
        <v/>
      </c>
      <c r="S32" s="4" t="str">
        <f t="shared" si="4"/>
        <v/>
      </c>
      <c r="T32" s="4">
        <f t="shared" si="5"/>
        <v>0</v>
      </c>
      <c r="U32" s="10" t="b">
        <f t="shared" si="6"/>
        <v>0</v>
      </c>
      <c r="V32" s="10" t="b">
        <f t="shared" si="7"/>
        <v>0</v>
      </c>
      <c r="W32" s="10" t="b">
        <f t="shared" si="8"/>
        <v>0</v>
      </c>
      <c r="X32" s="10" t="b">
        <f t="shared" si="9"/>
        <v>0</v>
      </c>
      <c r="Y32" s="10" t="b">
        <f t="shared" si="10"/>
        <v>0</v>
      </c>
      <c r="Z32" s="10" t="b">
        <f t="shared" si="19"/>
        <v>0</v>
      </c>
      <c r="AA32" s="10" t="b">
        <f t="shared" si="20"/>
        <v>0</v>
      </c>
      <c r="AB32" s="10" t="b">
        <f t="shared" si="21"/>
        <v>0</v>
      </c>
      <c r="AC32" s="10" t="b">
        <f t="shared" si="22"/>
        <v>0</v>
      </c>
      <c r="AD32" s="10" t="b">
        <f t="shared" si="23"/>
        <v>0</v>
      </c>
      <c r="AE32" s="68" t="str">
        <f t="shared" si="11"/>
        <v/>
      </c>
      <c r="AF32" s="102" t="str">
        <f t="shared" si="12"/>
        <v/>
      </c>
      <c r="AG32" s="60" t="str">
        <f t="shared" si="24"/>
        <v/>
      </c>
      <c r="AH32" s="14" t="str">
        <f t="shared" si="25"/>
        <v/>
      </c>
      <c r="AI32" s="9"/>
      <c r="AJ32" s="84" t="str">
        <f t="shared" si="13"/>
        <v/>
      </c>
      <c r="AK32" s="55"/>
      <c r="AL32" s="85" t="str">
        <f t="shared" si="14"/>
        <v/>
      </c>
      <c r="AM32" s="86">
        <f t="shared" si="15"/>
        <v>0</v>
      </c>
      <c r="AN32" s="35"/>
      <c r="AO32" s="85" t="str">
        <f t="shared" si="16"/>
        <v/>
      </c>
      <c r="AP32" s="87">
        <f t="shared" si="17"/>
        <v>0</v>
      </c>
    </row>
    <row r="33" spans="2:42" ht="15" customHeight="1" x14ac:dyDescent="0.25">
      <c r="B33">
        <v>16</v>
      </c>
      <c r="C33" s="20"/>
      <c r="D33" s="9"/>
      <c r="E33" s="9"/>
      <c r="F33" s="9"/>
      <c r="G33" s="30"/>
      <c r="H33" s="11"/>
      <c r="I33" s="12"/>
      <c r="J33" s="12"/>
      <c r="K33" s="12"/>
      <c r="L33" s="12"/>
      <c r="M33" s="13"/>
      <c r="N33" s="4" t="str">
        <f t="shared" si="0"/>
        <v/>
      </c>
      <c r="O33" s="4" t="str">
        <f t="shared" si="1"/>
        <v/>
      </c>
      <c r="P33" s="4" t="str">
        <f t="shared" si="2"/>
        <v/>
      </c>
      <c r="Q33" s="4" t="str">
        <f t="shared" si="18"/>
        <v/>
      </c>
      <c r="R33" s="4" t="str">
        <f t="shared" si="3"/>
        <v/>
      </c>
      <c r="S33" s="4" t="str">
        <f t="shared" si="4"/>
        <v/>
      </c>
      <c r="T33" s="4">
        <f t="shared" si="5"/>
        <v>0</v>
      </c>
      <c r="U33" s="10" t="b">
        <f t="shared" si="6"/>
        <v>0</v>
      </c>
      <c r="V33" s="10" t="b">
        <f t="shared" si="7"/>
        <v>0</v>
      </c>
      <c r="W33" s="10" t="b">
        <f t="shared" si="8"/>
        <v>0</v>
      </c>
      <c r="X33" s="10" t="b">
        <f t="shared" si="9"/>
        <v>0</v>
      </c>
      <c r="Y33" s="10" t="b">
        <f t="shared" si="10"/>
        <v>0</v>
      </c>
      <c r="Z33" s="10" t="b">
        <f t="shared" si="19"/>
        <v>0</v>
      </c>
      <c r="AA33" s="10" t="b">
        <f t="shared" si="20"/>
        <v>0</v>
      </c>
      <c r="AB33" s="10" t="b">
        <f t="shared" si="21"/>
        <v>0</v>
      </c>
      <c r="AC33" s="10" t="b">
        <f t="shared" si="22"/>
        <v>0</v>
      </c>
      <c r="AD33" s="10" t="b">
        <f t="shared" si="23"/>
        <v>0</v>
      </c>
      <c r="AE33" s="68" t="str">
        <f t="shared" si="11"/>
        <v/>
      </c>
      <c r="AF33" s="102" t="str">
        <f t="shared" si="12"/>
        <v/>
      </c>
      <c r="AG33" s="60" t="str">
        <f t="shared" si="24"/>
        <v/>
      </c>
      <c r="AH33" s="14" t="str">
        <f t="shared" si="25"/>
        <v/>
      </c>
      <c r="AI33" s="9"/>
      <c r="AJ33" s="84" t="str">
        <f t="shared" si="13"/>
        <v/>
      </c>
      <c r="AK33" s="55"/>
      <c r="AL33" s="85" t="str">
        <f t="shared" si="14"/>
        <v/>
      </c>
      <c r="AM33" s="86">
        <f t="shared" si="15"/>
        <v>0</v>
      </c>
      <c r="AN33" s="35"/>
      <c r="AO33" s="85" t="str">
        <f t="shared" si="16"/>
        <v/>
      </c>
      <c r="AP33" s="87">
        <f t="shared" si="17"/>
        <v>0</v>
      </c>
    </row>
    <row r="34" spans="2:42" ht="15" customHeight="1" x14ac:dyDescent="0.25">
      <c r="B34">
        <v>17</v>
      </c>
      <c r="C34" s="20"/>
      <c r="D34" s="9"/>
      <c r="E34" s="9"/>
      <c r="F34" s="9"/>
      <c r="G34" s="30"/>
      <c r="H34" s="11"/>
      <c r="I34" s="12"/>
      <c r="J34" s="12"/>
      <c r="K34" s="12"/>
      <c r="L34" s="12"/>
      <c r="M34" s="13"/>
      <c r="N34" s="4" t="str">
        <f t="shared" si="0"/>
        <v/>
      </c>
      <c r="O34" s="4" t="str">
        <f t="shared" si="1"/>
        <v/>
      </c>
      <c r="P34" s="4" t="str">
        <f t="shared" si="2"/>
        <v/>
      </c>
      <c r="Q34" s="4" t="str">
        <f t="shared" si="18"/>
        <v/>
      </c>
      <c r="R34" s="4" t="str">
        <f t="shared" si="3"/>
        <v/>
      </c>
      <c r="S34" s="4" t="str">
        <f t="shared" si="4"/>
        <v/>
      </c>
      <c r="T34" s="4">
        <f t="shared" si="5"/>
        <v>0</v>
      </c>
      <c r="U34" s="10" t="b">
        <f t="shared" si="6"/>
        <v>0</v>
      </c>
      <c r="V34" s="10" t="b">
        <f t="shared" si="7"/>
        <v>0</v>
      </c>
      <c r="W34" s="10" t="b">
        <f t="shared" si="8"/>
        <v>0</v>
      </c>
      <c r="X34" s="10" t="b">
        <f t="shared" si="9"/>
        <v>0</v>
      </c>
      <c r="Y34" s="10" t="b">
        <f t="shared" si="10"/>
        <v>0</v>
      </c>
      <c r="Z34" s="10" t="b">
        <f t="shared" si="19"/>
        <v>0</v>
      </c>
      <c r="AA34" s="10" t="b">
        <f t="shared" si="20"/>
        <v>0</v>
      </c>
      <c r="AB34" s="10" t="b">
        <f t="shared" si="21"/>
        <v>0</v>
      </c>
      <c r="AC34" s="10" t="b">
        <f t="shared" si="22"/>
        <v>0</v>
      </c>
      <c r="AD34" s="10" t="b">
        <f t="shared" si="23"/>
        <v>0</v>
      </c>
      <c r="AE34" s="68" t="str">
        <f t="shared" si="11"/>
        <v/>
      </c>
      <c r="AF34" s="102" t="str">
        <f t="shared" si="12"/>
        <v/>
      </c>
      <c r="AG34" s="60" t="str">
        <f t="shared" si="24"/>
        <v/>
      </c>
      <c r="AH34" s="14" t="str">
        <f t="shared" si="25"/>
        <v/>
      </c>
      <c r="AI34" s="9"/>
      <c r="AJ34" s="84" t="str">
        <f t="shared" si="13"/>
        <v/>
      </c>
      <c r="AK34" s="55"/>
      <c r="AL34" s="85" t="str">
        <f t="shared" si="14"/>
        <v/>
      </c>
      <c r="AM34" s="86">
        <f t="shared" si="15"/>
        <v>0</v>
      </c>
      <c r="AN34" s="35"/>
      <c r="AO34" s="85" t="str">
        <f t="shared" si="16"/>
        <v/>
      </c>
      <c r="AP34" s="87">
        <f t="shared" si="17"/>
        <v>0</v>
      </c>
    </row>
    <row r="35" spans="2:42" ht="15" customHeight="1" x14ac:dyDescent="0.25">
      <c r="B35">
        <v>18</v>
      </c>
      <c r="C35" s="20"/>
      <c r="D35" s="9"/>
      <c r="E35" s="9"/>
      <c r="F35" s="9"/>
      <c r="G35" s="30"/>
      <c r="H35" s="11"/>
      <c r="I35" s="12"/>
      <c r="J35" s="12"/>
      <c r="K35" s="12"/>
      <c r="L35" s="12"/>
      <c r="M35" s="13"/>
      <c r="N35" s="4" t="str">
        <f t="shared" si="0"/>
        <v/>
      </c>
      <c r="O35" s="4" t="str">
        <f t="shared" si="1"/>
        <v/>
      </c>
      <c r="P35" s="4" t="str">
        <f t="shared" si="2"/>
        <v/>
      </c>
      <c r="Q35" s="4" t="str">
        <f t="shared" si="18"/>
        <v/>
      </c>
      <c r="R35" s="4" t="str">
        <f t="shared" si="3"/>
        <v/>
      </c>
      <c r="S35" s="4" t="str">
        <f t="shared" si="4"/>
        <v/>
      </c>
      <c r="T35" s="4">
        <f t="shared" si="5"/>
        <v>0</v>
      </c>
      <c r="U35" s="10" t="b">
        <f t="shared" si="6"/>
        <v>0</v>
      </c>
      <c r="V35" s="10" t="b">
        <f t="shared" si="7"/>
        <v>0</v>
      </c>
      <c r="W35" s="10" t="b">
        <f t="shared" si="8"/>
        <v>0</v>
      </c>
      <c r="X35" s="10" t="b">
        <f t="shared" si="9"/>
        <v>0</v>
      </c>
      <c r="Y35" s="10" t="b">
        <f t="shared" si="10"/>
        <v>0</v>
      </c>
      <c r="Z35" s="10" t="b">
        <f t="shared" si="19"/>
        <v>0</v>
      </c>
      <c r="AA35" s="10" t="b">
        <f t="shared" si="20"/>
        <v>0</v>
      </c>
      <c r="AB35" s="10" t="b">
        <f t="shared" si="21"/>
        <v>0</v>
      </c>
      <c r="AC35" s="10" t="b">
        <f t="shared" si="22"/>
        <v>0</v>
      </c>
      <c r="AD35" s="10" t="b">
        <f t="shared" si="23"/>
        <v>0</v>
      </c>
      <c r="AE35" s="68" t="str">
        <f t="shared" si="11"/>
        <v/>
      </c>
      <c r="AF35" s="102" t="str">
        <f t="shared" si="12"/>
        <v/>
      </c>
      <c r="AG35" s="60" t="str">
        <f t="shared" si="24"/>
        <v/>
      </c>
      <c r="AH35" s="14" t="str">
        <f t="shared" si="25"/>
        <v/>
      </c>
      <c r="AI35" s="9"/>
      <c r="AJ35" s="84" t="str">
        <f t="shared" si="13"/>
        <v/>
      </c>
      <c r="AK35" s="55"/>
      <c r="AL35" s="85" t="str">
        <f t="shared" si="14"/>
        <v/>
      </c>
      <c r="AM35" s="86">
        <f t="shared" si="15"/>
        <v>0</v>
      </c>
      <c r="AN35" s="35"/>
      <c r="AO35" s="85" t="str">
        <f t="shared" si="16"/>
        <v/>
      </c>
      <c r="AP35" s="87">
        <f t="shared" si="17"/>
        <v>0</v>
      </c>
    </row>
    <row r="36" spans="2:42" ht="15" customHeight="1" x14ac:dyDescent="0.25">
      <c r="B36">
        <v>19</v>
      </c>
      <c r="C36" s="20"/>
      <c r="D36" s="9"/>
      <c r="E36" s="9"/>
      <c r="F36" s="9"/>
      <c r="G36" s="30"/>
      <c r="H36" s="11"/>
      <c r="I36" s="12"/>
      <c r="J36" s="12"/>
      <c r="K36" s="12"/>
      <c r="L36" s="12"/>
      <c r="M36" s="13"/>
      <c r="N36" s="4" t="str">
        <f t="shared" si="0"/>
        <v/>
      </c>
      <c r="O36" s="4" t="str">
        <f t="shared" si="1"/>
        <v/>
      </c>
      <c r="P36" s="4" t="str">
        <f t="shared" si="2"/>
        <v/>
      </c>
      <c r="Q36" s="4" t="str">
        <f t="shared" si="18"/>
        <v/>
      </c>
      <c r="R36" s="4" t="str">
        <f t="shared" si="3"/>
        <v/>
      </c>
      <c r="S36" s="4" t="str">
        <f t="shared" si="4"/>
        <v/>
      </c>
      <c r="T36" s="4">
        <f t="shared" si="5"/>
        <v>0</v>
      </c>
      <c r="U36" s="10" t="b">
        <f t="shared" si="6"/>
        <v>0</v>
      </c>
      <c r="V36" s="10" t="b">
        <f t="shared" si="7"/>
        <v>0</v>
      </c>
      <c r="W36" s="10" t="b">
        <f t="shared" si="8"/>
        <v>0</v>
      </c>
      <c r="X36" s="10" t="b">
        <f t="shared" si="9"/>
        <v>0</v>
      </c>
      <c r="Y36" s="10" t="b">
        <f t="shared" si="10"/>
        <v>0</v>
      </c>
      <c r="Z36" s="10" t="b">
        <f t="shared" si="19"/>
        <v>0</v>
      </c>
      <c r="AA36" s="10" t="b">
        <f t="shared" si="20"/>
        <v>0</v>
      </c>
      <c r="AB36" s="10" t="b">
        <f t="shared" si="21"/>
        <v>0</v>
      </c>
      <c r="AC36" s="10" t="b">
        <f t="shared" si="22"/>
        <v>0</v>
      </c>
      <c r="AD36" s="10" t="b">
        <f t="shared" si="23"/>
        <v>0</v>
      </c>
      <c r="AE36" s="68" t="str">
        <f t="shared" si="11"/>
        <v/>
      </c>
      <c r="AF36" s="102" t="str">
        <f t="shared" si="12"/>
        <v/>
      </c>
      <c r="AG36" s="60" t="str">
        <f t="shared" si="24"/>
        <v/>
      </c>
      <c r="AH36" s="14" t="str">
        <f t="shared" si="25"/>
        <v/>
      </c>
      <c r="AI36" s="9"/>
      <c r="AJ36" s="84" t="str">
        <f t="shared" si="13"/>
        <v/>
      </c>
      <c r="AK36" s="55"/>
      <c r="AL36" s="85" t="str">
        <f t="shared" si="14"/>
        <v/>
      </c>
      <c r="AM36" s="86">
        <f t="shared" si="15"/>
        <v>0</v>
      </c>
      <c r="AN36" s="35"/>
      <c r="AO36" s="85" t="str">
        <f t="shared" si="16"/>
        <v/>
      </c>
      <c r="AP36" s="87">
        <f t="shared" si="17"/>
        <v>0</v>
      </c>
    </row>
    <row r="37" spans="2:42" ht="15" customHeight="1" x14ac:dyDescent="0.25">
      <c r="B37">
        <v>20</v>
      </c>
      <c r="C37" s="20"/>
      <c r="D37" s="9"/>
      <c r="E37" s="9"/>
      <c r="F37" s="9"/>
      <c r="G37" s="30"/>
      <c r="H37" s="11"/>
      <c r="I37" s="12"/>
      <c r="J37" s="12"/>
      <c r="K37" s="12"/>
      <c r="L37" s="12"/>
      <c r="M37" s="13"/>
      <c r="N37" s="4" t="str">
        <f t="shared" si="0"/>
        <v/>
      </c>
      <c r="O37" s="4" t="str">
        <f t="shared" si="1"/>
        <v/>
      </c>
      <c r="P37" s="4" t="str">
        <f t="shared" si="2"/>
        <v/>
      </c>
      <c r="Q37" s="4" t="str">
        <f t="shared" si="18"/>
        <v/>
      </c>
      <c r="R37" s="4" t="str">
        <f t="shared" si="3"/>
        <v/>
      </c>
      <c r="S37" s="4" t="str">
        <f t="shared" si="4"/>
        <v/>
      </c>
      <c r="T37" s="4">
        <f t="shared" si="5"/>
        <v>0</v>
      </c>
      <c r="U37" s="10" t="b">
        <f t="shared" si="6"/>
        <v>0</v>
      </c>
      <c r="V37" s="10" t="b">
        <f t="shared" si="7"/>
        <v>0</v>
      </c>
      <c r="W37" s="10" t="b">
        <f t="shared" si="8"/>
        <v>0</v>
      </c>
      <c r="X37" s="10" t="b">
        <f t="shared" si="9"/>
        <v>0</v>
      </c>
      <c r="Y37" s="10" t="b">
        <f t="shared" si="10"/>
        <v>0</v>
      </c>
      <c r="Z37" s="10" t="b">
        <f t="shared" si="19"/>
        <v>0</v>
      </c>
      <c r="AA37" s="10" t="b">
        <f t="shared" si="20"/>
        <v>0</v>
      </c>
      <c r="AB37" s="10" t="b">
        <f t="shared" si="21"/>
        <v>0</v>
      </c>
      <c r="AC37" s="10" t="b">
        <f t="shared" si="22"/>
        <v>0</v>
      </c>
      <c r="AD37" s="10" t="b">
        <f t="shared" si="23"/>
        <v>0</v>
      </c>
      <c r="AE37" s="68" t="str">
        <f t="shared" si="11"/>
        <v/>
      </c>
      <c r="AF37" s="102" t="str">
        <f t="shared" si="12"/>
        <v/>
      </c>
      <c r="AG37" s="60" t="str">
        <f t="shared" si="24"/>
        <v/>
      </c>
      <c r="AH37" s="14" t="str">
        <f t="shared" si="25"/>
        <v/>
      </c>
      <c r="AI37" s="9"/>
      <c r="AJ37" s="84" t="str">
        <f t="shared" si="13"/>
        <v/>
      </c>
      <c r="AK37" s="55"/>
      <c r="AL37" s="85" t="str">
        <f t="shared" si="14"/>
        <v/>
      </c>
      <c r="AM37" s="86">
        <f t="shared" si="15"/>
        <v>0</v>
      </c>
      <c r="AN37" s="35"/>
      <c r="AO37" s="85" t="str">
        <f t="shared" si="16"/>
        <v/>
      </c>
      <c r="AP37" s="87">
        <f t="shared" si="17"/>
        <v>0</v>
      </c>
    </row>
    <row r="38" spans="2:42" ht="15" customHeight="1" x14ac:dyDescent="0.25">
      <c r="B38">
        <v>21</v>
      </c>
      <c r="C38" s="20"/>
      <c r="D38" s="9"/>
      <c r="E38" s="9"/>
      <c r="F38" s="9"/>
      <c r="G38" s="30"/>
      <c r="H38" s="11"/>
      <c r="I38" s="12"/>
      <c r="J38" s="12"/>
      <c r="K38" s="12"/>
      <c r="L38" s="12"/>
      <c r="M38" s="13"/>
      <c r="N38" s="4" t="str">
        <f t="shared" si="0"/>
        <v/>
      </c>
      <c r="O38" s="4" t="str">
        <f t="shared" si="1"/>
        <v/>
      </c>
      <c r="P38" s="4" t="str">
        <f t="shared" si="2"/>
        <v/>
      </c>
      <c r="Q38" s="4" t="str">
        <f t="shared" si="18"/>
        <v/>
      </c>
      <c r="R38" s="4" t="str">
        <f t="shared" si="3"/>
        <v/>
      </c>
      <c r="S38" s="4" t="str">
        <f t="shared" si="4"/>
        <v/>
      </c>
      <c r="T38" s="4">
        <f t="shared" si="5"/>
        <v>0</v>
      </c>
      <c r="U38" s="10" t="b">
        <f t="shared" si="6"/>
        <v>0</v>
      </c>
      <c r="V38" s="10" t="b">
        <f t="shared" si="7"/>
        <v>0</v>
      </c>
      <c r="W38" s="10" t="b">
        <f t="shared" si="8"/>
        <v>0</v>
      </c>
      <c r="X38" s="10" t="b">
        <f t="shared" si="9"/>
        <v>0</v>
      </c>
      <c r="Y38" s="10" t="b">
        <f t="shared" si="10"/>
        <v>0</v>
      </c>
      <c r="Z38" s="10" t="b">
        <f t="shared" si="19"/>
        <v>0</v>
      </c>
      <c r="AA38" s="10" t="b">
        <f t="shared" si="20"/>
        <v>0</v>
      </c>
      <c r="AB38" s="10" t="b">
        <f t="shared" si="21"/>
        <v>0</v>
      </c>
      <c r="AC38" s="10" t="b">
        <f t="shared" si="22"/>
        <v>0</v>
      </c>
      <c r="AD38" s="10" t="b">
        <f t="shared" si="23"/>
        <v>0</v>
      </c>
      <c r="AE38" s="68" t="str">
        <f t="shared" si="11"/>
        <v/>
      </c>
      <c r="AF38" s="102" t="str">
        <f t="shared" si="12"/>
        <v/>
      </c>
      <c r="AG38" s="60" t="str">
        <f t="shared" si="24"/>
        <v/>
      </c>
      <c r="AH38" s="14" t="str">
        <f t="shared" si="25"/>
        <v/>
      </c>
      <c r="AI38" s="9"/>
      <c r="AJ38" s="84" t="str">
        <f t="shared" si="13"/>
        <v/>
      </c>
      <c r="AK38" s="55"/>
      <c r="AL38" s="85" t="str">
        <f t="shared" si="14"/>
        <v/>
      </c>
      <c r="AM38" s="86">
        <f t="shared" si="15"/>
        <v>0</v>
      </c>
      <c r="AN38" s="35"/>
      <c r="AO38" s="85" t="str">
        <f t="shared" si="16"/>
        <v/>
      </c>
      <c r="AP38" s="87">
        <f t="shared" si="17"/>
        <v>0</v>
      </c>
    </row>
    <row r="39" spans="2:42" ht="15" customHeight="1" x14ac:dyDescent="0.25">
      <c r="B39">
        <v>22</v>
      </c>
      <c r="C39" s="20"/>
      <c r="D39" s="9"/>
      <c r="E39" s="9"/>
      <c r="F39" s="9"/>
      <c r="G39" s="30"/>
      <c r="H39" s="11"/>
      <c r="I39" s="12"/>
      <c r="J39" s="12"/>
      <c r="K39" s="12"/>
      <c r="L39" s="12"/>
      <c r="M39" s="13"/>
      <c r="N39" s="4" t="str">
        <f t="shared" si="0"/>
        <v/>
      </c>
      <c r="O39" s="4" t="str">
        <f t="shared" si="1"/>
        <v/>
      </c>
      <c r="P39" s="4" t="str">
        <f t="shared" si="2"/>
        <v/>
      </c>
      <c r="Q39" s="4" t="str">
        <f t="shared" si="18"/>
        <v/>
      </c>
      <c r="R39" s="4" t="str">
        <f t="shared" si="3"/>
        <v/>
      </c>
      <c r="S39" s="4" t="str">
        <f t="shared" si="4"/>
        <v/>
      </c>
      <c r="T39" s="4">
        <f t="shared" si="5"/>
        <v>0</v>
      </c>
      <c r="U39" s="10" t="b">
        <f t="shared" si="6"/>
        <v>0</v>
      </c>
      <c r="V39" s="10" t="b">
        <f t="shared" si="7"/>
        <v>0</v>
      </c>
      <c r="W39" s="10" t="b">
        <f t="shared" si="8"/>
        <v>0</v>
      </c>
      <c r="X39" s="10" t="b">
        <f t="shared" si="9"/>
        <v>0</v>
      </c>
      <c r="Y39" s="10" t="b">
        <f t="shared" si="10"/>
        <v>0</v>
      </c>
      <c r="Z39" s="10" t="b">
        <f t="shared" si="19"/>
        <v>0</v>
      </c>
      <c r="AA39" s="10" t="b">
        <f t="shared" si="20"/>
        <v>0</v>
      </c>
      <c r="AB39" s="10" t="b">
        <f t="shared" si="21"/>
        <v>0</v>
      </c>
      <c r="AC39" s="10" t="b">
        <f t="shared" si="22"/>
        <v>0</v>
      </c>
      <c r="AD39" s="10" t="b">
        <f t="shared" si="23"/>
        <v>0</v>
      </c>
      <c r="AE39" s="68" t="str">
        <f t="shared" si="11"/>
        <v/>
      </c>
      <c r="AF39" s="102" t="str">
        <f t="shared" si="12"/>
        <v/>
      </c>
      <c r="AG39" s="60" t="str">
        <f t="shared" si="24"/>
        <v/>
      </c>
      <c r="AH39" s="14" t="str">
        <f t="shared" si="25"/>
        <v/>
      </c>
      <c r="AI39" s="9"/>
      <c r="AJ39" s="84" t="str">
        <f t="shared" si="13"/>
        <v/>
      </c>
      <c r="AK39" s="55"/>
      <c r="AL39" s="85" t="str">
        <f t="shared" si="14"/>
        <v/>
      </c>
      <c r="AM39" s="86">
        <f t="shared" si="15"/>
        <v>0</v>
      </c>
      <c r="AN39" s="35"/>
      <c r="AO39" s="85" t="str">
        <f t="shared" si="16"/>
        <v/>
      </c>
      <c r="AP39" s="87">
        <f t="shared" si="17"/>
        <v>0</v>
      </c>
    </row>
    <row r="40" spans="2:42" ht="15" customHeight="1" x14ac:dyDescent="0.25">
      <c r="B40">
        <v>23</v>
      </c>
      <c r="C40" s="20"/>
      <c r="D40" s="9"/>
      <c r="E40" s="9"/>
      <c r="F40" s="9"/>
      <c r="G40" s="30"/>
      <c r="H40" s="11"/>
      <c r="I40" s="12"/>
      <c r="J40" s="12"/>
      <c r="K40" s="12"/>
      <c r="L40" s="12"/>
      <c r="M40" s="13"/>
      <c r="N40" s="4" t="str">
        <f t="shared" si="0"/>
        <v/>
      </c>
      <c r="O40" s="4" t="str">
        <f t="shared" si="1"/>
        <v/>
      </c>
      <c r="P40" s="4" t="str">
        <f t="shared" si="2"/>
        <v/>
      </c>
      <c r="Q40" s="4" t="str">
        <f t="shared" si="18"/>
        <v/>
      </c>
      <c r="R40" s="4" t="str">
        <f t="shared" si="3"/>
        <v/>
      </c>
      <c r="S40" s="4" t="str">
        <f t="shared" si="4"/>
        <v/>
      </c>
      <c r="T40" s="4">
        <f t="shared" si="5"/>
        <v>0</v>
      </c>
      <c r="U40" s="10" t="b">
        <f t="shared" si="6"/>
        <v>0</v>
      </c>
      <c r="V40" s="10" t="b">
        <f t="shared" si="7"/>
        <v>0</v>
      </c>
      <c r="W40" s="10" t="b">
        <f t="shared" si="8"/>
        <v>0</v>
      </c>
      <c r="X40" s="10" t="b">
        <f t="shared" si="9"/>
        <v>0</v>
      </c>
      <c r="Y40" s="10" t="b">
        <f t="shared" si="10"/>
        <v>0</v>
      </c>
      <c r="Z40" s="10" t="b">
        <f t="shared" si="19"/>
        <v>0</v>
      </c>
      <c r="AA40" s="10" t="b">
        <f t="shared" si="20"/>
        <v>0</v>
      </c>
      <c r="AB40" s="10" t="b">
        <f t="shared" si="21"/>
        <v>0</v>
      </c>
      <c r="AC40" s="10" t="b">
        <f t="shared" si="22"/>
        <v>0</v>
      </c>
      <c r="AD40" s="10" t="b">
        <f t="shared" si="23"/>
        <v>0</v>
      </c>
      <c r="AE40" s="68" t="str">
        <f t="shared" si="11"/>
        <v/>
      </c>
      <c r="AF40" s="102" t="str">
        <f t="shared" si="12"/>
        <v/>
      </c>
      <c r="AG40" s="60" t="str">
        <f t="shared" si="24"/>
        <v/>
      </c>
      <c r="AH40" s="14" t="str">
        <f t="shared" si="25"/>
        <v/>
      </c>
      <c r="AI40" s="9"/>
      <c r="AJ40" s="84" t="str">
        <f t="shared" si="13"/>
        <v/>
      </c>
      <c r="AK40" s="55"/>
      <c r="AL40" s="85" t="str">
        <f t="shared" si="14"/>
        <v/>
      </c>
      <c r="AM40" s="86">
        <f t="shared" si="15"/>
        <v>0</v>
      </c>
      <c r="AN40" s="35"/>
      <c r="AO40" s="85" t="str">
        <f t="shared" si="16"/>
        <v/>
      </c>
      <c r="AP40" s="87">
        <f t="shared" si="17"/>
        <v>0</v>
      </c>
    </row>
    <row r="41" spans="2:42" ht="15" customHeight="1" x14ac:dyDescent="0.25">
      <c r="B41">
        <v>24</v>
      </c>
      <c r="C41" s="20"/>
      <c r="D41" s="9"/>
      <c r="E41" s="9"/>
      <c r="F41" s="9"/>
      <c r="G41" s="30"/>
      <c r="H41" s="11"/>
      <c r="I41" s="12"/>
      <c r="J41" s="12"/>
      <c r="K41" s="12"/>
      <c r="L41" s="12"/>
      <c r="M41" s="13"/>
      <c r="N41" s="4" t="str">
        <f t="shared" si="0"/>
        <v/>
      </c>
      <c r="O41" s="4" t="str">
        <f t="shared" si="1"/>
        <v/>
      </c>
      <c r="P41" s="4" t="str">
        <f t="shared" si="2"/>
        <v/>
      </c>
      <c r="Q41" s="4" t="str">
        <f t="shared" si="18"/>
        <v/>
      </c>
      <c r="R41" s="4" t="str">
        <f t="shared" si="3"/>
        <v/>
      </c>
      <c r="S41" s="4" t="str">
        <f t="shared" si="4"/>
        <v/>
      </c>
      <c r="T41" s="4">
        <f t="shared" si="5"/>
        <v>0</v>
      </c>
      <c r="U41" s="10" t="b">
        <f t="shared" si="6"/>
        <v>0</v>
      </c>
      <c r="V41" s="10" t="b">
        <f t="shared" si="7"/>
        <v>0</v>
      </c>
      <c r="W41" s="10" t="b">
        <f t="shared" si="8"/>
        <v>0</v>
      </c>
      <c r="X41" s="10" t="b">
        <f t="shared" si="9"/>
        <v>0</v>
      </c>
      <c r="Y41" s="10" t="b">
        <f t="shared" si="10"/>
        <v>0</v>
      </c>
      <c r="Z41" s="10" t="b">
        <f t="shared" si="19"/>
        <v>0</v>
      </c>
      <c r="AA41" s="10" t="b">
        <f t="shared" si="20"/>
        <v>0</v>
      </c>
      <c r="AB41" s="10" t="b">
        <f t="shared" si="21"/>
        <v>0</v>
      </c>
      <c r="AC41" s="10" t="b">
        <f t="shared" si="22"/>
        <v>0</v>
      </c>
      <c r="AD41" s="10" t="b">
        <f t="shared" si="23"/>
        <v>0</v>
      </c>
      <c r="AE41" s="68" t="str">
        <f t="shared" si="11"/>
        <v/>
      </c>
      <c r="AF41" s="102" t="str">
        <f t="shared" si="12"/>
        <v/>
      </c>
      <c r="AG41" s="60" t="str">
        <f t="shared" si="24"/>
        <v/>
      </c>
      <c r="AH41" s="14" t="str">
        <f t="shared" si="25"/>
        <v/>
      </c>
      <c r="AI41" s="9"/>
      <c r="AJ41" s="84" t="str">
        <f t="shared" si="13"/>
        <v/>
      </c>
      <c r="AK41" s="55"/>
      <c r="AL41" s="85" t="str">
        <f t="shared" si="14"/>
        <v/>
      </c>
      <c r="AM41" s="86">
        <f t="shared" si="15"/>
        <v>0</v>
      </c>
      <c r="AN41" s="35"/>
      <c r="AO41" s="85" t="str">
        <f t="shared" si="16"/>
        <v/>
      </c>
      <c r="AP41" s="87">
        <f t="shared" si="17"/>
        <v>0</v>
      </c>
    </row>
    <row r="42" spans="2:42" ht="15" customHeight="1" x14ac:dyDescent="0.25">
      <c r="B42">
        <v>25</v>
      </c>
      <c r="C42" s="20"/>
      <c r="D42" s="9"/>
      <c r="E42" s="9"/>
      <c r="F42" s="9"/>
      <c r="G42" s="30"/>
      <c r="H42" s="11"/>
      <c r="I42" s="12"/>
      <c r="J42" s="12"/>
      <c r="K42" s="12"/>
      <c r="L42" s="12"/>
      <c r="M42" s="13"/>
      <c r="N42" s="4" t="str">
        <f t="shared" si="0"/>
        <v/>
      </c>
      <c r="O42" s="4" t="str">
        <f t="shared" si="1"/>
        <v/>
      </c>
      <c r="P42" s="4" t="str">
        <f t="shared" si="2"/>
        <v/>
      </c>
      <c r="Q42" s="4" t="str">
        <f t="shared" si="18"/>
        <v/>
      </c>
      <c r="R42" s="4" t="str">
        <f t="shared" si="3"/>
        <v/>
      </c>
      <c r="S42" s="4" t="str">
        <f t="shared" si="4"/>
        <v/>
      </c>
      <c r="T42" s="4">
        <f t="shared" si="5"/>
        <v>0</v>
      </c>
      <c r="U42" s="10" t="b">
        <f t="shared" si="6"/>
        <v>0</v>
      </c>
      <c r="V42" s="10" t="b">
        <f t="shared" si="7"/>
        <v>0</v>
      </c>
      <c r="W42" s="10" t="b">
        <f t="shared" si="8"/>
        <v>0</v>
      </c>
      <c r="X42" s="10" t="b">
        <f t="shared" si="9"/>
        <v>0</v>
      </c>
      <c r="Y42" s="10" t="b">
        <f t="shared" si="10"/>
        <v>0</v>
      </c>
      <c r="Z42" s="10" t="b">
        <f t="shared" si="19"/>
        <v>0</v>
      </c>
      <c r="AA42" s="10" t="b">
        <f t="shared" si="20"/>
        <v>0</v>
      </c>
      <c r="AB42" s="10" t="b">
        <f t="shared" si="21"/>
        <v>0</v>
      </c>
      <c r="AC42" s="10" t="b">
        <f t="shared" si="22"/>
        <v>0</v>
      </c>
      <c r="AD42" s="10" t="b">
        <f t="shared" si="23"/>
        <v>0</v>
      </c>
      <c r="AE42" s="68" t="str">
        <f t="shared" si="11"/>
        <v/>
      </c>
      <c r="AF42" s="102" t="str">
        <f t="shared" si="12"/>
        <v/>
      </c>
      <c r="AG42" s="60" t="str">
        <f t="shared" si="24"/>
        <v/>
      </c>
      <c r="AH42" s="14" t="str">
        <f t="shared" si="25"/>
        <v/>
      </c>
      <c r="AI42" s="9"/>
      <c r="AJ42" s="84" t="str">
        <f t="shared" si="13"/>
        <v/>
      </c>
      <c r="AK42" s="55"/>
      <c r="AL42" s="85" t="str">
        <f t="shared" si="14"/>
        <v/>
      </c>
      <c r="AM42" s="86">
        <f t="shared" si="15"/>
        <v>0</v>
      </c>
      <c r="AN42" s="35"/>
      <c r="AO42" s="85" t="str">
        <f t="shared" si="16"/>
        <v/>
      </c>
      <c r="AP42" s="87">
        <f t="shared" si="17"/>
        <v>0</v>
      </c>
    </row>
    <row r="43" spans="2:42" ht="15" customHeight="1" x14ac:dyDescent="0.25">
      <c r="B43">
        <v>26</v>
      </c>
      <c r="C43" s="20"/>
      <c r="D43" s="9"/>
      <c r="E43" s="9"/>
      <c r="F43" s="9"/>
      <c r="G43" s="30"/>
      <c r="H43" s="11"/>
      <c r="I43" s="12"/>
      <c r="J43" s="12"/>
      <c r="K43" s="12"/>
      <c r="L43" s="12"/>
      <c r="M43" s="13"/>
      <c r="N43" s="4" t="str">
        <f t="shared" si="0"/>
        <v/>
      </c>
      <c r="O43" s="4" t="str">
        <f t="shared" si="1"/>
        <v/>
      </c>
      <c r="P43" s="4" t="str">
        <f t="shared" si="2"/>
        <v/>
      </c>
      <c r="Q43" s="4" t="str">
        <f t="shared" si="18"/>
        <v/>
      </c>
      <c r="R43" s="4" t="str">
        <f t="shared" si="3"/>
        <v/>
      </c>
      <c r="S43" s="4" t="str">
        <f t="shared" si="4"/>
        <v/>
      </c>
      <c r="T43" s="4">
        <f t="shared" si="5"/>
        <v>0</v>
      </c>
      <c r="U43" s="10" t="b">
        <f t="shared" si="6"/>
        <v>0</v>
      </c>
      <c r="V43" s="10" t="b">
        <f t="shared" si="7"/>
        <v>0</v>
      </c>
      <c r="W43" s="10" t="b">
        <f t="shared" si="8"/>
        <v>0</v>
      </c>
      <c r="X43" s="10" t="b">
        <f t="shared" si="9"/>
        <v>0</v>
      </c>
      <c r="Y43" s="10" t="b">
        <f t="shared" si="10"/>
        <v>0</v>
      </c>
      <c r="Z43" s="10" t="b">
        <f t="shared" si="19"/>
        <v>0</v>
      </c>
      <c r="AA43" s="10" t="b">
        <f t="shared" si="20"/>
        <v>0</v>
      </c>
      <c r="AB43" s="10" t="b">
        <f t="shared" si="21"/>
        <v>0</v>
      </c>
      <c r="AC43" s="10" t="b">
        <f t="shared" si="22"/>
        <v>0</v>
      </c>
      <c r="AD43" s="10" t="b">
        <f t="shared" si="23"/>
        <v>0</v>
      </c>
      <c r="AE43" s="68" t="str">
        <f t="shared" si="11"/>
        <v/>
      </c>
      <c r="AF43" s="102" t="str">
        <f t="shared" si="12"/>
        <v/>
      </c>
      <c r="AG43" s="60" t="str">
        <f t="shared" si="24"/>
        <v/>
      </c>
      <c r="AH43" s="14" t="str">
        <f t="shared" si="25"/>
        <v/>
      </c>
      <c r="AI43" s="9"/>
      <c r="AJ43" s="84" t="str">
        <f t="shared" si="13"/>
        <v/>
      </c>
      <c r="AK43" s="55"/>
      <c r="AL43" s="85" t="str">
        <f t="shared" si="14"/>
        <v/>
      </c>
      <c r="AM43" s="86">
        <f t="shared" si="15"/>
        <v>0</v>
      </c>
      <c r="AN43" s="35"/>
      <c r="AO43" s="85" t="str">
        <f t="shared" si="16"/>
        <v/>
      </c>
      <c r="AP43" s="87">
        <f t="shared" si="17"/>
        <v>0</v>
      </c>
    </row>
    <row r="44" spans="2:42" ht="15" customHeight="1" x14ac:dyDescent="0.25">
      <c r="B44">
        <v>27</v>
      </c>
      <c r="C44" s="20"/>
      <c r="D44" s="9"/>
      <c r="E44" s="9"/>
      <c r="F44" s="9"/>
      <c r="G44" s="30"/>
      <c r="H44" s="11"/>
      <c r="I44" s="12"/>
      <c r="J44" s="12"/>
      <c r="K44" s="12"/>
      <c r="L44" s="12"/>
      <c r="M44" s="13"/>
      <c r="N44" s="4" t="str">
        <f t="shared" si="0"/>
        <v/>
      </c>
      <c r="O44" s="4" t="str">
        <f t="shared" si="1"/>
        <v/>
      </c>
      <c r="P44" s="4" t="str">
        <f t="shared" si="2"/>
        <v/>
      </c>
      <c r="Q44" s="4" t="str">
        <f t="shared" si="18"/>
        <v/>
      </c>
      <c r="R44" s="4" t="str">
        <f t="shared" si="3"/>
        <v/>
      </c>
      <c r="S44" s="4" t="str">
        <f t="shared" si="4"/>
        <v/>
      </c>
      <c r="T44" s="4">
        <f t="shared" si="5"/>
        <v>0</v>
      </c>
      <c r="U44" s="10" t="b">
        <f t="shared" si="6"/>
        <v>0</v>
      </c>
      <c r="V44" s="10" t="b">
        <f t="shared" si="7"/>
        <v>0</v>
      </c>
      <c r="W44" s="10" t="b">
        <f t="shared" si="8"/>
        <v>0</v>
      </c>
      <c r="X44" s="10" t="b">
        <f t="shared" si="9"/>
        <v>0</v>
      </c>
      <c r="Y44" s="10" t="b">
        <f t="shared" si="10"/>
        <v>0</v>
      </c>
      <c r="Z44" s="10" t="b">
        <f t="shared" si="19"/>
        <v>0</v>
      </c>
      <c r="AA44" s="10" t="b">
        <f t="shared" si="20"/>
        <v>0</v>
      </c>
      <c r="AB44" s="10" t="b">
        <f t="shared" si="21"/>
        <v>0</v>
      </c>
      <c r="AC44" s="10" t="b">
        <f t="shared" si="22"/>
        <v>0</v>
      </c>
      <c r="AD44" s="10" t="b">
        <f t="shared" si="23"/>
        <v>0</v>
      </c>
      <c r="AE44" s="68" t="str">
        <f t="shared" si="11"/>
        <v/>
      </c>
      <c r="AF44" s="102" t="str">
        <f t="shared" si="12"/>
        <v/>
      </c>
      <c r="AG44" s="60" t="str">
        <f t="shared" si="24"/>
        <v/>
      </c>
      <c r="AH44" s="14" t="str">
        <f t="shared" si="25"/>
        <v/>
      </c>
      <c r="AI44" s="9"/>
      <c r="AJ44" s="84" t="str">
        <f t="shared" si="13"/>
        <v/>
      </c>
      <c r="AK44" s="55"/>
      <c r="AL44" s="85" t="str">
        <f t="shared" si="14"/>
        <v/>
      </c>
      <c r="AM44" s="86">
        <f t="shared" si="15"/>
        <v>0</v>
      </c>
      <c r="AN44" s="35"/>
      <c r="AO44" s="85" t="str">
        <f t="shared" si="16"/>
        <v/>
      </c>
      <c r="AP44" s="87">
        <f t="shared" si="17"/>
        <v>0</v>
      </c>
    </row>
    <row r="45" spans="2:42" ht="15" customHeight="1" x14ac:dyDescent="0.25">
      <c r="B45">
        <v>28</v>
      </c>
      <c r="C45" s="20"/>
      <c r="D45" s="9"/>
      <c r="E45" s="9"/>
      <c r="F45" s="9"/>
      <c r="G45" s="30"/>
      <c r="H45" s="11"/>
      <c r="I45" s="12"/>
      <c r="J45" s="12"/>
      <c r="K45" s="12"/>
      <c r="L45" s="12"/>
      <c r="M45" s="13"/>
      <c r="N45" s="4" t="str">
        <f t="shared" si="0"/>
        <v/>
      </c>
      <c r="O45" s="4" t="str">
        <f t="shared" si="1"/>
        <v/>
      </c>
      <c r="P45" s="4" t="str">
        <f t="shared" si="2"/>
        <v/>
      </c>
      <c r="Q45" s="4" t="str">
        <f t="shared" si="18"/>
        <v/>
      </c>
      <c r="R45" s="4" t="str">
        <f t="shared" si="3"/>
        <v/>
      </c>
      <c r="S45" s="4" t="str">
        <f t="shared" si="4"/>
        <v/>
      </c>
      <c r="T45" s="4">
        <f t="shared" si="5"/>
        <v>0</v>
      </c>
      <c r="U45" s="10" t="b">
        <f t="shared" si="6"/>
        <v>0</v>
      </c>
      <c r="V45" s="10" t="b">
        <f t="shared" si="7"/>
        <v>0</v>
      </c>
      <c r="W45" s="10" t="b">
        <f t="shared" si="8"/>
        <v>0</v>
      </c>
      <c r="X45" s="10" t="b">
        <f t="shared" si="9"/>
        <v>0</v>
      </c>
      <c r="Y45" s="10" t="b">
        <f t="shared" si="10"/>
        <v>0</v>
      </c>
      <c r="Z45" s="10" t="b">
        <f t="shared" si="19"/>
        <v>0</v>
      </c>
      <c r="AA45" s="10" t="b">
        <f t="shared" si="20"/>
        <v>0</v>
      </c>
      <c r="AB45" s="10" t="b">
        <f t="shared" si="21"/>
        <v>0</v>
      </c>
      <c r="AC45" s="10" t="b">
        <f t="shared" si="22"/>
        <v>0</v>
      </c>
      <c r="AD45" s="10" t="b">
        <f t="shared" si="23"/>
        <v>0</v>
      </c>
      <c r="AE45" s="68" t="str">
        <f t="shared" si="11"/>
        <v/>
      </c>
      <c r="AF45" s="102" t="str">
        <f t="shared" si="12"/>
        <v/>
      </c>
      <c r="AG45" s="60" t="str">
        <f t="shared" si="24"/>
        <v/>
      </c>
      <c r="AH45" s="14" t="str">
        <f t="shared" si="25"/>
        <v/>
      </c>
      <c r="AI45" s="9"/>
      <c r="AJ45" s="84" t="str">
        <f t="shared" si="13"/>
        <v/>
      </c>
      <c r="AK45" s="55"/>
      <c r="AL45" s="85" t="str">
        <f t="shared" si="14"/>
        <v/>
      </c>
      <c r="AM45" s="86">
        <f t="shared" si="15"/>
        <v>0</v>
      </c>
      <c r="AN45" s="35"/>
      <c r="AO45" s="85" t="str">
        <f t="shared" si="16"/>
        <v/>
      </c>
      <c r="AP45" s="87">
        <f t="shared" si="17"/>
        <v>0</v>
      </c>
    </row>
    <row r="46" spans="2:42" ht="15" customHeight="1" x14ac:dyDescent="0.25">
      <c r="B46">
        <v>29</v>
      </c>
      <c r="C46" s="20"/>
      <c r="D46" s="9"/>
      <c r="E46" s="9"/>
      <c r="F46" s="9"/>
      <c r="G46" s="30"/>
      <c r="H46" s="11"/>
      <c r="I46" s="12"/>
      <c r="J46" s="12"/>
      <c r="K46" s="12"/>
      <c r="L46" s="12"/>
      <c r="M46" s="13"/>
      <c r="N46" s="4" t="str">
        <f t="shared" si="0"/>
        <v/>
      </c>
      <c r="O46" s="4" t="str">
        <f t="shared" si="1"/>
        <v/>
      </c>
      <c r="P46" s="4" t="str">
        <f t="shared" si="2"/>
        <v/>
      </c>
      <c r="Q46" s="4" t="str">
        <f t="shared" si="18"/>
        <v/>
      </c>
      <c r="R46" s="4" t="str">
        <f t="shared" si="3"/>
        <v/>
      </c>
      <c r="S46" s="4" t="str">
        <f t="shared" si="4"/>
        <v/>
      </c>
      <c r="T46" s="4">
        <f t="shared" si="5"/>
        <v>0</v>
      </c>
      <c r="U46" s="10" t="b">
        <f t="shared" si="6"/>
        <v>0</v>
      </c>
      <c r="V46" s="10" t="b">
        <f t="shared" si="7"/>
        <v>0</v>
      </c>
      <c r="W46" s="10" t="b">
        <f t="shared" si="8"/>
        <v>0</v>
      </c>
      <c r="X46" s="10" t="b">
        <f t="shared" si="9"/>
        <v>0</v>
      </c>
      <c r="Y46" s="10" t="b">
        <f t="shared" si="10"/>
        <v>0</v>
      </c>
      <c r="Z46" s="10" t="b">
        <f t="shared" si="19"/>
        <v>0</v>
      </c>
      <c r="AA46" s="10" t="b">
        <f t="shared" si="20"/>
        <v>0</v>
      </c>
      <c r="AB46" s="10" t="b">
        <f t="shared" si="21"/>
        <v>0</v>
      </c>
      <c r="AC46" s="10" t="b">
        <f t="shared" si="22"/>
        <v>0</v>
      </c>
      <c r="AD46" s="10" t="b">
        <f t="shared" si="23"/>
        <v>0</v>
      </c>
      <c r="AE46" s="68" t="str">
        <f t="shared" si="11"/>
        <v/>
      </c>
      <c r="AF46" s="102" t="str">
        <f t="shared" si="12"/>
        <v/>
      </c>
      <c r="AG46" s="60" t="str">
        <f t="shared" si="24"/>
        <v/>
      </c>
      <c r="AH46" s="14" t="str">
        <f t="shared" si="25"/>
        <v/>
      </c>
      <c r="AI46" s="9"/>
      <c r="AJ46" s="84" t="str">
        <f t="shared" si="13"/>
        <v/>
      </c>
      <c r="AK46" s="55"/>
      <c r="AL46" s="85" t="str">
        <f t="shared" si="14"/>
        <v/>
      </c>
      <c r="AM46" s="86">
        <f t="shared" si="15"/>
        <v>0</v>
      </c>
      <c r="AN46" s="35"/>
      <c r="AO46" s="85" t="str">
        <f t="shared" si="16"/>
        <v/>
      </c>
      <c r="AP46" s="87">
        <f t="shared" si="17"/>
        <v>0</v>
      </c>
    </row>
    <row r="47" spans="2:42" ht="15" customHeight="1" x14ac:dyDescent="0.25">
      <c r="B47">
        <v>30</v>
      </c>
      <c r="C47" s="20"/>
      <c r="D47" s="9"/>
      <c r="E47" s="9"/>
      <c r="F47" s="9"/>
      <c r="G47" s="30"/>
      <c r="H47" s="11"/>
      <c r="I47" s="12"/>
      <c r="J47" s="12"/>
      <c r="K47" s="12"/>
      <c r="L47" s="12"/>
      <c r="M47" s="13"/>
      <c r="N47" s="4" t="str">
        <f t="shared" si="0"/>
        <v/>
      </c>
      <c r="O47" s="4" t="str">
        <f t="shared" si="1"/>
        <v/>
      </c>
      <c r="P47" s="4" t="str">
        <f t="shared" si="2"/>
        <v/>
      </c>
      <c r="Q47" s="4" t="str">
        <f t="shared" si="18"/>
        <v/>
      </c>
      <c r="R47" s="4" t="str">
        <f t="shared" si="3"/>
        <v/>
      </c>
      <c r="S47" s="4" t="str">
        <f t="shared" si="4"/>
        <v/>
      </c>
      <c r="T47" s="4">
        <f t="shared" si="5"/>
        <v>0</v>
      </c>
      <c r="U47" s="10" t="b">
        <f t="shared" si="6"/>
        <v>0</v>
      </c>
      <c r="V47" s="10" t="b">
        <f t="shared" si="7"/>
        <v>0</v>
      </c>
      <c r="W47" s="10" t="b">
        <f t="shared" si="8"/>
        <v>0</v>
      </c>
      <c r="X47" s="10" t="b">
        <f t="shared" si="9"/>
        <v>0</v>
      </c>
      <c r="Y47" s="10" t="b">
        <f t="shared" si="10"/>
        <v>0</v>
      </c>
      <c r="Z47" s="10" t="b">
        <f t="shared" si="19"/>
        <v>0</v>
      </c>
      <c r="AA47" s="10" t="b">
        <f t="shared" si="20"/>
        <v>0</v>
      </c>
      <c r="AB47" s="10" t="b">
        <f t="shared" si="21"/>
        <v>0</v>
      </c>
      <c r="AC47" s="10" t="b">
        <f t="shared" si="22"/>
        <v>0</v>
      </c>
      <c r="AD47" s="10" t="b">
        <f t="shared" si="23"/>
        <v>0</v>
      </c>
      <c r="AE47" s="68" t="str">
        <f t="shared" si="11"/>
        <v/>
      </c>
      <c r="AF47" s="102" t="str">
        <f t="shared" si="12"/>
        <v/>
      </c>
      <c r="AG47" s="60" t="str">
        <f t="shared" si="24"/>
        <v/>
      </c>
      <c r="AH47" s="14" t="str">
        <f t="shared" si="25"/>
        <v/>
      </c>
      <c r="AI47" s="9"/>
      <c r="AJ47" s="84" t="str">
        <f t="shared" si="13"/>
        <v/>
      </c>
      <c r="AK47" s="55"/>
      <c r="AL47" s="85" t="str">
        <f t="shared" si="14"/>
        <v/>
      </c>
      <c r="AM47" s="86">
        <f t="shared" si="15"/>
        <v>0</v>
      </c>
      <c r="AN47" s="35"/>
      <c r="AO47" s="85" t="str">
        <f t="shared" si="16"/>
        <v/>
      </c>
      <c r="AP47" s="87">
        <f t="shared" si="17"/>
        <v>0</v>
      </c>
    </row>
    <row r="48" spans="2:42" ht="15" customHeight="1" x14ac:dyDescent="0.25">
      <c r="B48">
        <v>31</v>
      </c>
      <c r="C48" s="20"/>
      <c r="D48" s="9"/>
      <c r="E48" s="9"/>
      <c r="F48" s="9"/>
      <c r="G48" s="30"/>
      <c r="H48" s="11"/>
      <c r="I48" s="12"/>
      <c r="J48" s="12"/>
      <c r="K48" s="12"/>
      <c r="L48" s="12"/>
      <c r="M48" s="13"/>
      <c r="N48" s="4" t="str">
        <f t="shared" si="0"/>
        <v/>
      </c>
      <c r="O48" s="4" t="str">
        <f t="shared" si="1"/>
        <v/>
      </c>
      <c r="P48" s="4" t="str">
        <f t="shared" si="2"/>
        <v/>
      </c>
      <c r="Q48" s="4" t="str">
        <f t="shared" si="18"/>
        <v/>
      </c>
      <c r="R48" s="4" t="str">
        <f t="shared" si="3"/>
        <v/>
      </c>
      <c r="S48" s="4" t="str">
        <f t="shared" si="4"/>
        <v/>
      </c>
      <c r="T48" s="4">
        <f t="shared" si="5"/>
        <v>0</v>
      </c>
      <c r="U48" s="10" t="b">
        <f t="shared" si="6"/>
        <v>0</v>
      </c>
      <c r="V48" s="10" t="b">
        <f t="shared" si="7"/>
        <v>0</v>
      </c>
      <c r="W48" s="10" t="b">
        <f t="shared" si="8"/>
        <v>0</v>
      </c>
      <c r="X48" s="10" t="b">
        <f t="shared" si="9"/>
        <v>0</v>
      </c>
      <c r="Y48" s="10" t="b">
        <f t="shared" si="10"/>
        <v>0</v>
      </c>
      <c r="Z48" s="10" t="b">
        <f t="shared" si="19"/>
        <v>0</v>
      </c>
      <c r="AA48" s="10" t="b">
        <f t="shared" si="20"/>
        <v>0</v>
      </c>
      <c r="AB48" s="10" t="b">
        <f t="shared" si="21"/>
        <v>0</v>
      </c>
      <c r="AC48" s="10" t="b">
        <f t="shared" si="22"/>
        <v>0</v>
      </c>
      <c r="AD48" s="10" t="b">
        <f t="shared" si="23"/>
        <v>0</v>
      </c>
      <c r="AE48" s="68" t="str">
        <f t="shared" si="11"/>
        <v/>
      </c>
      <c r="AF48" s="102" t="str">
        <f t="shared" si="12"/>
        <v/>
      </c>
      <c r="AG48" s="60" t="str">
        <f t="shared" si="24"/>
        <v/>
      </c>
      <c r="AH48" s="14" t="str">
        <f t="shared" si="25"/>
        <v/>
      </c>
      <c r="AI48" s="9"/>
      <c r="AJ48" s="84" t="str">
        <f t="shared" si="13"/>
        <v/>
      </c>
      <c r="AK48" s="55"/>
      <c r="AL48" s="85" t="str">
        <f t="shared" si="14"/>
        <v/>
      </c>
      <c r="AM48" s="86">
        <f t="shared" si="15"/>
        <v>0</v>
      </c>
      <c r="AN48" s="35"/>
      <c r="AO48" s="85" t="str">
        <f t="shared" si="16"/>
        <v/>
      </c>
      <c r="AP48" s="87">
        <f t="shared" si="17"/>
        <v>0</v>
      </c>
    </row>
    <row r="49" spans="2:42" ht="15" customHeight="1" x14ac:dyDescent="0.25">
      <c r="B49">
        <v>32</v>
      </c>
      <c r="C49" s="20"/>
      <c r="D49" s="9"/>
      <c r="E49" s="9"/>
      <c r="F49" s="9"/>
      <c r="G49" s="30"/>
      <c r="H49" s="11"/>
      <c r="I49" s="12"/>
      <c r="J49" s="12"/>
      <c r="K49" s="12"/>
      <c r="L49" s="12"/>
      <c r="M49" s="13"/>
      <c r="N49" s="4" t="str">
        <f t="shared" si="0"/>
        <v/>
      </c>
      <c r="O49" s="4" t="str">
        <f t="shared" si="1"/>
        <v/>
      </c>
      <c r="P49" s="4" t="str">
        <f t="shared" si="2"/>
        <v/>
      </c>
      <c r="Q49" s="4" t="str">
        <f t="shared" si="18"/>
        <v/>
      </c>
      <c r="R49" s="4" t="str">
        <f t="shared" si="3"/>
        <v/>
      </c>
      <c r="S49" s="4" t="str">
        <f t="shared" si="4"/>
        <v/>
      </c>
      <c r="T49" s="4">
        <f t="shared" si="5"/>
        <v>0</v>
      </c>
      <c r="U49" s="10" t="b">
        <f t="shared" si="6"/>
        <v>0</v>
      </c>
      <c r="V49" s="10" t="b">
        <f t="shared" si="7"/>
        <v>0</v>
      </c>
      <c r="W49" s="10" t="b">
        <f t="shared" si="8"/>
        <v>0</v>
      </c>
      <c r="X49" s="10" t="b">
        <f t="shared" si="9"/>
        <v>0</v>
      </c>
      <c r="Y49" s="10" t="b">
        <f t="shared" si="10"/>
        <v>0</v>
      </c>
      <c r="Z49" s="10" t="b">
        <f t="shared" si="19"/>
        <v>0</v>
      </c>
      <c r="AA49" s="10" t="b">
        <f t="shared" si="20"/>
        <v>0</v>
      </c>
      <c r="AB49" s="10" t="b">
        <f t="shared" si="21"/>
        <v>0</v>
      </c>
      <c r="AC49" s="10" t="b">
        <f t="shared" si="22"/>
        <v>0</v>
      </c>
      <c r="AD49" s="10" t="b">
        <f t="shared" si="23"/>
        <v>0</v>
      </c>
      <c r="AE49" s="68" t="str">
        <f t="shared" si="11"/>
        <v/>
      </c>
      <c r="AF49" s="102" t="str">
        <f t="shared" si="12"/>
        <v/>
      </c>
      <c r="AG49" s="60" t="str">
        <f t="shared" si="24"/>
        <v/>
      </c>
      <c r="AH49" s="14" t="str">
        <f t="shared" si="25"/>
        <v/>
      </c>
      <c r="AI49" s="9"/>
      <c r="AJ49" s="84" t="str">
        <f t="shared" si="13"/>
        <v/>
      </c>
      <c r="AK49" s="55"/>
      <c r="AL49" s="85" t="str">
        <f t="shared" si="14"/>
        <v/>
      </c>
      <c r="AM49" s="86">
        <f t="shared" si="15"/>
        <v>0</v>
      </c>
      <c r="AN49" s="35"/>
      <c r="AO49" s="85" t="str">
        <f t="shared" si="16"/>
        <v/>
      </c>
      <c r="AP49" s="87">
        <f t="shared" si="17"/>
        <v>0</v>
      </c>
    </row>
    <row r="50" spans="2:42" ht="15" customHeight="1" x14ac:dyDescent="0.25">
      <c r="B50">
        <v>33</v>
      </c>
      <c r="C50" s="20"/>
      <c r="D50" s="9"/>
      <c r="E50" s="9"/>
      <c r="F50" s="9"/>
      <c r="G50" s="30"/>
      <c r="H50" s="11"/>
      <c r="I50" s="12"/>
      <c r="J50" s="12"/>
      <c r="K50" s="12"/>
      <c r="L50" s="12"/>
      <c r="M50" s="13"/>
      <c r="N50" s="4" t="str">
        <f t="shared" si="0"/>
        <v/>
      </c>
      <c r="O50" s="4" t="str">
        <f t="shared" si="1"/>
        <v/>
      </c>
      <c r="P50" s="4" t="str">
        <f t="shared" si="2"/>
        <v/>
      </c>
      <c r="Q50" s="4" t="str">
        <f t="shared" si="18"/>
        <v/>
      </c>
      <c r="R50" s="4" t="str">
        <f t="shared" si="3"/>
        <v/>
      </c>
      <c r="S50" s="4" t="str">
        <f t="shared" si="4"/>
        <v/>
      </c>
      <c r="T50" s="4">
        <f t="shared" si="5"/>
        <v>0</v>
      </c>
      <c r="U50" s="10" t="b">
        <f t="shared" si="6"/>
        <v>0</v>
      </c>
      <c r="V50" s="10" t="b">
        <f t="shared" si="7"/>
        <v>0</v>
      </c>
      <c r="W50" s="10" t="b">
        <f t="shared" si="8"/>
        <v>0</v>
      </c>
      <c r="X50" s="10" t="b">
        <f t="shared" si="9"/>
        <v>0</v>
      </c>
      <c r="Y50" s="10" t="b">
        <f t="shared" si="10"/>
        <v>0</v>
      </c>
      <c r="Z50" s="10" t="b">
        <f t="shared" si="19"/>
        <v>0</v>
      </c>
      <c r="AA50" s="10" t="b">
        <f t="shared" si="20"/>
        <v>0</v>
      </c>
      <c r="AB50" s="10" t="b">
        <f t="shared" si="21"/>
        <v>0</v>
      </c>
      <c r="AC50" s="10" t="b">
        <f t="shared" si="22"/>
        <v>0</v>
      </c>
      <c r="AD50" s="10" t="b">
        <f t="shared" si="23"/>
        <v>0</v>
      </c>
      <c r="AE50" s="68" t="str">
        <f t="shared" si="11"/>
        <v/>
      </c>
      <c r="AF50" s="102" t="str">
        <f t="shared" si="12"/>
        <v/>
      </c>
      <c r="AG50" s="60" t="str">
        <f t="shared" si="24"/>
        <v/>
      </c>
      <c r="AH50" s="14" t="str">
        <f t="shared" si="25"/>
        <v/>
      </c>
      <c r="AI50" s="9"/>
      <c r="AJ50" s="84" t="str">
        <f t="shared" si="13"/>
        <v/>
      </c>
      <c r="AK50" s="55"/>
      <c r="AL50" s="85" t="str">
        <f t="shared" si="14"/>
        <v/>
      </c>
      <c r="AM50" s="86">
        <f t="shared" si="15"/>
        <v>0</v>
      </c>
      <c r="AN50" s="35"/>
      <c r="AO50" s="85" t="str">
        <f t="shared" si="16"/>
        <v/>
      </c>
      <c r="AP50" s="87">
        <f t="shared" si="17"/>
        <v>0</v>
      </c>
    </row>
    <row r="51" spans="2:42" ht="15" customHeight="1" x14ac:dyDescent="0.25">
      <c r="B51">
        <v>34</v>
      </c>
      <c r="C51" s="20"/>
      <c r="D51" s="9"/>
      <c r="E51" s="9"/>
      <c r="F51" s="31"/>
      <c r="G51" s="30"/>
      <c r="H51" s="11"/>
      <c r="I51" s="12"/>
      <c r="J51" s="12"/>
      <c r="K51" s="12"/>
      <c r="L51" s="12"/>
      <c r="M51" s="13"/>
      <c r="N51" s="4" t="str">
        <f t="shared" si="0"/>
        <v/>
      </c>
      <c r="O51" s="4" t="str">
        <f t="shared" si="1"/>
        <v/>
      </c>
      <c r="P51" s="4" t="str">
        <f t="shared" si="2"/>
        <v/>
      </c>
      <c r="Q51" s="4" t="str">
        <f t="shared" si="18"/>
        <v/>
      </c>
      <c r="R51" s="4" t="str">
        <f t="shared" si="3"/>
        <v/>
      </c>
      <c r="S51" s="4" t="str">
        <f t="shared" si="4"/>
        <v/>
      </c>
      <c r="T51" s="4">
        <f t="shared" si="5"/>
        <v>0</v>
      </c>
      <c r="U51" s="10" t="b">
        <f t="shared" si="6"/>
        <v>0</v>
      </c>
      <c r="V51" s="10" t="b">
        <f t="shared" si="7"/>
        <v>0</v>
      </c>
      <c r="W51" s="10" t="b">
        <f t="shared" si="8"/>
        <v>0</v>
      </c>
      <c r="X51" s="10" t="b">
        <f t="shared" si="9"/>
        <v>0</v>
      </c>
      <c r="Y51" s="10" t="b">
        <f t="shared" si="10"/>
        <v>0</v>
      </c>
      <c r="Z51" s="10" t="b">
        <f t="shared" si="19"/>
        <v>0</v>
      </c>
      <c r="AA51" s="10" t="b">
        <f t="shared" si="20"/>
        <v>0</v>
      </c>
      <c r="AB51" s="10" t="b">
        <f t="shared" si="21"/>
        <v>0</v>
      </c>
      <c r="AC51" s="10" t="b">
        <f t="shared" si="22"/>
        <v>0</v>
      </c>
      <c r="AD51" s="10" t="b">
        <f t="shared" si="23"/>
        <v>0</v>
      </c>
      <c r="AE51" s="68" t="str">
        <f t="shared" si="11"/>
        <v/>
      </c>
      <c r="AF51" s="102" t="str">
        <f t="shared" si="12"/>
        <v/>
      </c>
      <c r="AG51" s="60" t="str">
        <f t="shared" si="24"/>
        <v/>
      </c>
      <c r="AH51" s="14" t="str">
        <f t="shared" si="25"/>
        <v/>
      </c>
      <c r="AI51" s="9"/>
      <c r="AJ51" s="84" t="str">
        <f t="shared" si="13"/>
        <v/>
      </c>
      <c r="AK51" s="55"/>
      <c r="AL51" s="85" t="str">
        <f t="shared" si="14"/>
        <v/>
      </c>
      <c r="AM51" s="86">
        <f t="shared" si="15"/>
        <v>0</v>
      </c>
      <c r="AN51" s="35"/>
      <c r="AO51" s="85" t="str">
        <f t="shared" si="16"/>
        <v/>
      </c>
      <c r="AP51" s="87">
        <f t="shared" si="17"/>
        <v>0</v>
      </c>
    </row>
    <row r="52" spans="2:42" ht="15" customHeight="1" x14ac:dyDescent="0.25">
      <c r="B52">
        <v>35</v>
      </c>
      <c r="C52" s="20"/>
      <c r="D52" s="9"/>
      <c r="E52" s="9"/>
      <c r="F52" s="31"/>
      <c r="G52" s="30"/>
      <c r="H52" s="11"/>
      <c r="I52" s="12"/>
      <c r="J52" s="12"/>
      <c r="K52" s="12"/>
      <c r="L52" s="12"/>
      <c r="M52" s="13"/>
      <c r="N52" s="4" t="str">
        <f t="shared" si="0"/>
        <v/>
      </c>
      <c r="O52" s="4" t="str">
        <f t="shared" si="1"/>
        <v/>
      </c>
      <c r="P52" s="4" t="str">
        <f t="shared" si="2"/>
        <v/>
      </c>
      <c r="Q52" s="4" t="str">
        <f t="shared" si="18"/>
        <v/>
      </c>
      <c r="R52" s="4" t="str">
        <f t="shared" si="3"/>
        <v/>
      </c>
      <c r="S52" s="4" t="str">
        <f t="shared" si="4"/>
        <v/>
      </c>
      <c r="T52" s="4">
        <f t="shared" si="5"/>
        <v>0</v>
      </c>
      <c r="U52" s="10" t="b">
        <f t="shared" si="6"/>
        <v>0</v>
      </c>
      <c r="V52" s="10" t="b">
        <f t="shared" si="7"/>
        <v>0</v>
      </c>
      <c r="W52" s="10" t="b">
        <f t="shared" si="8"/>
        <v>0</v>
      </c>
      <c r="X52" s="10" t="b">
        <f t="shared" si="9"/>
        <v>0</v>
      </c>
      <c r="Y52" s="10" t="b">
        <f t="shared" si="10"/>
        <v>0</v>
      </c>
      <c r="Z52" s="10" t="b">
        <f t="shared" si="19"/>
        <v>0</v>
      </c>
      <c r="AA52" s="10" t="b">
        <f t="shared" si="20"/>
        <v>0</v>
      </c>
      <c r="AB52" s="10" t="b">
        <f t="shared" si="21"/>
        <v>0</v>
      </c>
      <c r="AC52" s="10" t="b">
        <f t="shared" si="22"/>
        <v>0</v>
      </c>
      <c r="AD52" s="10" t="b">
        <f t="shared" si="23"/>
        <v>0</v>
      </c>
      <c r="AE52" s="68" t="str">
        <f t="shared" si="11"/>
        <v/>
      </c>
      <c r="AF52" s="102" t="str">
        <f t="shared" si="12"/>
        <v/>
      </c>
      <c r="AG52" s="60" t="str">
        <f t="shared" si="24"/>
        <v/>
      </c>
      <c r="AH52" s="14" t="str">
        <f t="shared" si="25"/>
        <v/>
      </c>
      <c r="AI52" s="9"/>
      <c r="AJ52" s="84" t="str">
        <f t="shared" si="13"/>
        <v/>
      </c>
      <c r="AK52" s="55"/>
      <c r="AL52" s="85" t="str">
        <f t="shared" si="14"/>
        <v/>
      </c>
      <c r="AM52" s="86">
        <f t="shared" si="15"/>
        <v>0</v>
      </c>
      <c r="AN52" s="35"/>
      <c r="AO52" s="85" t="str">
        <f t="shared" si="16"/>
        <v/>
      </c>
      <c r="AP52" s="87">
        <f t="shared" si="17"/>
        <v>0</v>
      </c>
    </row>
    <row r="53" spans="2:42" ht="15" customHeight="1" thickBot="1" x14ac:dyDescent="0.3">
      <c r="B53">
        <v>36</v>
      </c>
      <c r="C53" s="20"/>
      <c r="D53" s="25"/>
      <c r="E53" s="25"/>
      <c r="F53" s="32"/>
      <c r="G53" s="33"/>
      <c r="H53" s="11"/>
      <c r="I53" s="12"/>
      <c r="J53" s="12"/>
      <c r="K53" s="12"/>
      <c r="L53" s="12"/>
      <c r="M53" s="13"/>
      <c r="N53" s="4" t="str">
        <f t="shared" si="0"/>
        <v/>
      </c>
      <c r="O53" s="4" t="str">
        <f t="shared" si="1"/>
        <v/>
      </c>
      <c r="P53" s="4" t="str">
        <f t="shared" si="2"/>
        <v/>
      </c>
      <c r="Q53" s="4" t="str">
        <f t="shared" si="18"/>
        <v/>
      </c>
      <c r="R53" s="4" t="str">
        <f t="shared" si="3"/>
        <v/>
      </c>
      <c r="S53" s="4" t="str">
        <f t="shared" si="4"/>
        <v/>
      </c>
      <c r="T53" s="4">
        <f t="shared" si="5"/>
        <v>0</v>
      </c>
      <c r="U53" s="10" t="b">
        <f t="shared" si="6"/>
        <v>0</v>
      </c>
      <c r="V53" s="10" t="b">
        <f t="shared" si="7"/>
        <v>0</v>
      </c>
      <c r="W53" s="10" t="b">
        <f t="shared" si="8"/>
        <v>0</v>
      </c>
      <c r="X53" s="10" t="b">
        <f t="shared" si="9"/>
        <v>0</v>
      </c>
      <c r="Y53" s="10" t="b">
        <f t="shared" si="10"/>
        <v>0</v>
      </c>
      <c r="Z53" s="10" t="b">
        <f t="shared" si="19"/>
        <v>0</v>
      </c>
      <c r="AA53" s="10" t="b">
        <f t="shared" si="20"/>
        <v>0</v>
      </c>
      <c r="AB53" s="10" t="b">
        <f t="shared" si="21"/>
        <v>0</v>
      </c>
      <c r="AC53" s="10" t="b">
        <f t="shared" si="22"/>
        <v>0</v>
      </c>
      <c r="AD53" s="10" t="b">
        <f t="shared" si="23"/>
        <v>0</v>
      </c>
      <c r="AE53" s="69" t="str">
        <f t="shared" si="11"/>
        <v/>
      </c>
      <c r="AF53" s="106" t="str">
        <f t="shared" si="12"/>
        <v/>
      </c>
      <c r="AG53" s="60" t="str">
        <f t="shared" si="24"/>
        <v/>
      </c>
      <c r="AH53" s="14" t="str">
        <f t="shared" si="25"/>
        <v/>
      </c>
      <c r="AI53" s="9"/>
      <c r="AJ53" s="84" t="str">
        <f t="shared" si="13"/>
        <v/>
      </c>
      <c r="AK53" s="55"/>
      <c r="AL53" s="85" t="str">
        <f t="shared" si="14"/>
        <v/>
      </c>
      <c r="AM53" s="86">
        <f t="shared" si="15"/>
        <v>0</v>
      </c>
      <c r="AN53" s="36"/>
      <c r="AO53" s="85" t="str">
        <f t="shared" si="16"/>
        <v/>
      </c>
      <c r="AP53" s="87">
        <f t="shared" si="17"/>
        <v>0</v>
      </c>
    </row>
    <row r="54" spans="2:42" ht="15" customHeight="1" thickBot="1" x14ac:dyDescent="0.3">
      <c r="B54" t="s">
        <v>82</v>
      </c>
      <c r="C54" s="92">
        <f>COUNTA(C18:C53)</f>
        <v>5</v>
      </c>
      <c r="D54" s="204" t="s">
        <v>49</v>
      </c>
      <c r="E54" s="204"/>
      <c r="F54" s="204"/>
      <c r="G54" s="204"/>
      <c r="H54" s="108">
        <f t="shared" ref="H54:M54" si="26">IF(N56=0,"",IF(N56&gt;0,N55))</f>
        <v>0.8</v>
      </c>
      <c r="I54" s="109" t="str">
        <f t="shared" si="26"/>
        <v/>
      </c>
      <c r="J54" s="109">
        <f t="shared" si="26"/>
        <v>0.6</v>
      </c>
      <c r="K54" s="109" t="str">
        <f t="shared" si="26"/>
        <v/>
      </c>
      <c r="L54" s="109">
        <f t="shared" si="26"/>
        <v>0.8</v>
      </c>
      <c r="M54" s="109">
        <f t="shared" si="26"/>
        <v>1</v>
      </c>
      <c r="N54" s="28">
        <f t="shared" ref="N54:S54" si="27">SUM(N18:N53)</f>
        <v>4</v>
      </c>
      <c r="O54" s="28">
        <f t="shared" si="27"/>
        <v>0</v>
      </c>
      <c r="P54" s="28">
        <f t="shared" si="27"/>
        <v>3</v>
      </c>
      <c r="Q54" s="28">
        <f t="shared" si="27"/>
        <v>0</v>
      </c>
      <c r="R54" s="28">
        <f t="shared" si="27"/>
        <v>4</v>
      </c>
      <c r="S54" s="28">
        <f t="shared" si="27"/>
        <v>5</v>
      </c>
      <c r="T54" s="26">
        <f>SUM(AF18:AF53)</f>
        <v>4</v>
      </c>
      <c r="U54" s="26">
        <f t="shared" ref="U54:AD54" si="28">SUM(U18:U53)</f>
        <v>0</v>
      </c>
      <c r="V54" s="26">
        <f t="shared" si="28"/>
        <v>2.25</v>
      </c>
      <c r="W54" s="26">
        <f t="shared" si="28"/>
        <v>0.75</v>
      </c>
      <c r="X54" s="26">
        <f t="shared" si="28"/>
        <v>1</v>
      </c>
      <c r="Y54" s="26">
        <f t="shared" si="28"/>
        <v>0</v>
      </c>
      <c r="Z54" s="26">
        <f t="shared" si="28"/>
        <v>0</v>
      </c>
      <c r="AA54" s="26">
        <f t="shared" si="28"/>
        <v>0</v>
      </c>
      <c r="AB54" s="26">
        <f t="shared" si="28"/>
        <v>0</v>
      </c>
      <c r="AC54" s="26">
        <f t="shared" si="28"/>
        <v>0</v>
      </c>
      <c r="AD54" s="26">
        <f t="shared" si="28"/>
        <v>0</v>
      </c>
      <c r="AE54" s="70"/>
      <c r="AF54" s="110">
        <f>IF(T57=0,"",IF(T57&gt;0,$T$55))</f>
        <v>0.8</v>
      </c>
      <c r="AG54" s="56">
        <f>IF(C54=0,"",IF(C54&gt;0,AG55/C54))</f>
        <v>0.2</v>
      </c>
      <c r="AH54" s="56">
        <f>IF(C54=0,"",IF(C54&gt;0,AH55/C54))</f>
        <v>0.2</v>
      </c>
      <c r="AI54" s="57">
        <f>IF(C54=0,"",IF(C54&gt;0,AI56/C54))</f>
        <v>0.6</v>
      </c>
      <c r="AJ54" s="58"/>
      <c r="AK54" s="59" t="str">
        <f>IF(AM54=0,"",IF(AM54&gt;0,AM54/AK55))</f>
        <v/>
      </c>
      <c r="AL54" s="58"/>
      <c r="AM54" s="58">
        <f>SUM(AM18:AM53)</f>
        <v>0</v>
      </c>
      <c r="AN54" s="59" t="str">
        <f>IF(AP54=0,"",IF(AP54&gt;0,AP54/AN55))</f>
        <v/>
      </c>
      <c r="AO54" s="14"/>
      <c r="AP54" s="15">
        <f>SUM(AP18:AP53)</f>
        <v>0</v>
      </c>
    </row>
    <row r="55" spans="2:42" x14ac:dyDescent="0.25">
      <c r="E55" s="2">
        <f>COUNTA(E18:E53)</f>
        <v>1</v>
      </c>
      <c r="F55" s="2">
        <f>COUNTA(F18:F53)</f>
        <v>1</v>
      </c>
      <c r="H55" s="213" t="s">
        <v>93</v>
      </c>
      <c r="I55" s="201"/>
      <c r="J55" s="213" t="s">
        <v>33</v>
      </c>
      <c r="K55" s="201"/>
      <c r="L55" s="201" t="s">
        <v>34</v>
      </c>
      <c r="M55" s="201"/>
      <c r="N55" s="78">
        <f t="shared" ref="N55:S55" si="29">N54/N56</f>
        <v>0.8</v>
      </c>
      <c r="O55" s="78" t="e">
        <f t="shared" si="29"/>
        <v>#DIV/0!</v>
      </c>
      <c r="P55" s="78">
        <f t="shared" si="29"/>
        <v>0.6</v>
      </c>
      <c r="Q55" s="78" t="e">
        <f t="shared" si="29"/>
        <v>#DIV/0!</v>
      </c>
      <c r="R55" s="78">
        <f t="shared" si="29"/>
        <v>0.8</v>
      </c>
      <c r="S55" s="78">
        <f t="shared" si="29"/>
        <v>1</v>
      </c>
      <c r="T55" s="78">
        <f>T54/T57</f>
        <v>0.8</v>
      </c>
      <c r="U55" s="10">
        <f>U54/10</f>
        <v>0</v>
      </c>
      <c r="V55" s="10">
        <f t="shared" ref="V55:AD55" si="30">V54/10</f>
        <v>0.22500000000000001</v>
      </c>
      <c r="W55" s="10">
        <f t="shared" si="30"/>
        <v>7.4999999999999997E-2</v>
      </c>
      <c r="X55" s="10">
        <f t="shared" si="30"/>
        <v>0.1</v>
      </c>
      <c r="Y55" s="10">
        <f t="shared" si="30"/>
        <v>0</v>
      </c>
      <c r="Z55" s="10">
        <f t="shared" si="30"/>
        <v>0</v>
      </c>
      <c r="AA55" s="10">
        <f t="shared" si="30"/>
        <v>0</v>
      </c>
      <c r="AB55" s="10">
        <f t="shared" si="30"/>
        <v>0</v>
      </c>
      <c r="AC55" s="10">
        <f t="shared" si="30"/>
        <v>0</v>
      </c>
      <c r="AD55" s="10">
        <f t="shared" si="30"/>
        <v>0</v>
      </c>
      <c r="AE55" s="10"/>
      <c r="AF55" s="3"/>
      <c r="AG55" s="137">
        <f>COUNTIF(AG18:AG53,1)</f>
        <v>1</v>
      </c>
      <c r="AH55" s="137">
        <f>SUM(AH18:AH52)</f>
        <v>1</v>
      </c>
      <c r="AI55" s="2">
        <f>COUNTA(AI18:AI53)</f>
        <v>2</v>
      </c>
      <c r="AJ55" s="3"/>
      <c r="AK55" s="2">
        <f>COUNTA(AK18:AK53)</f>
        <v>0</v>
      </c>
      <c r="AL55" s="2"/>
      <c r="AM55" s="2"/>
      <c r="AN55" s="2">
        <f>COUNTA(AN18:AN53)</f>
        <v>0</v>
      </c>
      <c r="AO55" s="3"/>
      <c r="AP55" s="3"/>
    </row>
    <row r="56" spans="2:42" ht="13" thickBot="1" x14ac:dyDescent="0.3">
      <c r="E56" s="3"/>
      <c r="F56" s="3"/>
      <c r="H56" s="107"/>
      <c r="I56" s="107"/>
      <c r="J56" s="107"/>
      <c r="K56" s="107"/>
      <c r="L56" s="107"/>
      <c r="M56" s="107"/>
      <c r="N56" s="3">
        <f t="shared" ref="N56:S56" si="31">COUNTA(H18:H53)</f>
        <v>5</v>
      </c>
      <c r="O56" s="3">
        <f t="shared" si="31"/>
        <v>0</v>
      </c>
      <c r="P56" s="3">
        <f t="shared" si="31"/>
        <v>5</v>
      </c>
      <c r="Q56" s="3">
        <f t="shared" si="31"/>
        <v>0</v>
      </c>
      <c r="R56" s="3">
        <f t="shared" si="31"/>
        <v>5</v>
      </c>
      <c r="S56" s="3">
        <f t="shared" si="31"/>
        <v>5</v>
      </c>
      <c r="T56" s="3">
        <f>COUNTIF(AF18:AF53,"")</f>
        <v>31</v>
      </c>
      <c r="U56" s="10" t="e">
        <f>U54/D68*D70</f>
        <v>#DIV/0!</v>
      </c>
      <c r="V56" s="10">
        <f>V54/E68*E70</f>
        <v>0.44999999999999996</v>
      </c>
      <c r="W56" s="10">
        <f>W54/F68*F70</f>
        <v>0.15000000000000002</v>
      </c>
      <c r="X56" s="10">
        <f>X54/G68*G70</f>
        <v>0.2</v>
      </c>
      <c r="Y56" s="10" t="e">
        <f>Y54/H68*H70</f>
        <v>#DIV/0!</v>
      </c>
      <c r="Z56" s="10" t="e">
        <f>Z54/D69*D72</f>
        <v>#DIV/0!</v>
      </c>
      <c r="AA56" s="10" t="e">
        <f>AA54/E69*E72</f>
        <v>#DIV/0!</v>
      </c>
      <c r="AB56" s="10" t="e">
        <f>AB54/F69*F72</f>
        <v>#DIV/0!</v>
      </c>
      <c r="AC56" s="10" t="e">
        <f>AC54/G69*G72</f>
        <v>#DIV/0!</v>
      </c>
      <c r="AD56" s="10" t="e">
        <f>AD54/H69*H72</f>
        <v>#DIV/0!</v>
      </c>
      <c r="AG56" s="3"/>
      <c r="AH56" s="3"/>
      <c r="AI56" s="2">
        <f>(C54-AI55)</f>
        <v>3</v>
      </c>
      <c r="AJ56" s="3"/>
      <c r="AK56" s="2"/>
      <c r="AL56" s="2"/>
      <c r="AM56" s="2"/>
      <c r="AN56" s="2"/>
      <c r="AO56" s="3"/>
      <c r="AP56" s="3"/>
    </row>
    <row r="57" spans="2:42" ht="20" thickBot="1" x14ac:dyDescent="0.65">
      <c r="C57" s="80" t="s">
        <v>0</v>
      </c>
      <c r="D57" s="79">
        <f>D2</f>
        <v>5</v>
      </c>
      <c r="E57" s="138">
        <f>E2</f>
        <v>0</v>
      </c>
      <c r="F57" s="16"/>
      <c r="H57" s="10"/>
      <c r="I57" s="10"/>
      <c r="J57" s="10"/>
      <c r="K57" s="10"/>
      <c r="L57" s="10"/>
      <c r="M57" s="10"/>
      <c r="O57" s="3"/>
      <c r="P57" s="3"/>
      <c r="Q57" s="3"/>
      <c r="R57" s="3"/>
      <c r="S57" s="3"/>
      <c r="T57" s="3">
        <f>36-T56</f>
        <v>5</v>
      </c>
      <c r="Z57" s="3"/>
      <c r="AG57" s="3"/>
      <c r="AH57" s="3"/>
      <c r="AI57" s="2"/>
      <c r="AJ57" s="3"/>
      <c r="AK57" s="2"/>
      <c r="AL57" s="2"/>
      <c r="AM57" s="2"/>
      <c r="AN57" s="2"/>
      <c r="AO57" s="3"/>
      <c r="AP57" s="3"/>
    </row>
    <row r="58" spans="2:42" ht="20" thickBot="1" x14ac:dyDescent="0.65">
      <c r="C58" s="80" t="s">
        <v>71</v>
      </c>
      <c r="D58" s="196">
        <f>D3</f>
        <v>45692</v>
      </c>
      <c r="E58" s="197"/>
      <c r="F58" s="16"/>
      <c r="H58" s="10"/>
      <c r="I58" s="10"/>
      <c r="J58" s="10"/>
      <c r="K58" s="10"/>
      <c r="L58" s="10"/>
      <c r="M58" s="10"/>
      <c r="N58" s="3"/>
      <c r="O58" s="3"/>
      <c r="P58" s="3"/>
      <c r="Q58" s="3"/>
      <c r="R58" s="3"/>
      <c r="S58" s="3"/>
      <c r="T58" s="3"/>
      <c r="Z58" s="3"/>
      <c r="AG58" s="3"/>
      <c r="AH58" s="3"/>
      <c r="AI58" s="2"/>
      <c r="AJ58" s="3"/>
      <c r="AK58" s="2"/>
      <c r="AL58" s="2"/>
      <c r="AM58" s="2"/>
      <c r="AN58" s="2"/>
      <c r="AO58" s="3"/>
      <c r="AP58" s="3"/>
    </row>
    <row r="59" spans="2:42" ht="19.5" x14ac:dyDescent="0.6">
      <c r="C59" s="80"/>
      <c r="D59" s="111"/>
      <c r="E59" s="111"/>
      <c r="F59" s="16"/>
      <c r="H59" s="10"/>
      <c r="I59" s="10"/>
      <c r="J59" s="10"/>
      <c r="K59" s="10"/>
      <c r="L59" s="10"/>
      <c r="M59" s="10"/>
      <c r="N59" s="3"/>
      <c r="O59" s="3"/>
      <c r="P59" s="3"/>
      <c r="Q59" s="3"/>
      <c r="R59" s="3"/>
      <c r="S59" s="3"/>
      <c r="T59" s="3"/>
      <c r="Z59" s="3"/>
      <c r="AG59" s="3"/>
      <c r="AH59" s="3"/>
      <c r="AI59" s="2"/>
      <c r="AJ59" s="3"/>
      <c r="AK59" s="2"/>
      <c r="AL59" s="2"/>
      <c r="AM59" s="2"/>
      <c r="AN59" s="2"/>
      <c r="AO59" s="3"/>
      <c r="AP59" s="3"/>
    </row>
    <row r="60" spans="2:42" ht="19.5" x14ac:dyDescent="0.6">
      <c r="C60" s="80"/>
      <c r="D60" s="111"/>
      <c r="E60" s="111"/>
      <c r="F60" s="16"/>
      <c r="H60" s="10"/>
      <c r="I60" s="10"/>
      <c r="J60" s="10"/>
      <c r="K60" s="10"/>
      <c r="L60" s="10"/>
      <c r="M60" s="10"/>
      <c r="N60" s="3"/>
      <c r="O60" s="3"/>
      <c r="P60" s="3"/>
      <c r="Q60" s="3"/>
      <c r="R60" s="3"/>
      <c r="S60" s="3"/>
      <c r="T60" s="3"/>
      <c r="Z60" s="3"/>
      <c r="AG60" s="3"/>
      <c r="AH60" s="3"/>
      <c r="AI60" s="2"/>
      <c r="AJ60" s="3"/>
      <c r="AK60" s="2"/>
      <c r="AL60" s="2"/>
      <c r="AM60" s="2"/>
      <c r="AN60" s="2"/>
      <c r="AO60" s="3"/>
      <c r="AP60" s="3"/>
    </row>
    <row r="61" spans="2:42" x14ac:dyDescent="0.25">
      <c r="E61" s="16"/>
      <c r="F61" s="16"/>
      <c r="U61" s="3"/>
      <c r="Z61" s="3"/>
      <c r="AG61" s="16"/>
      <c r="AH61" s="16"/>
    </row>
    <row r="62" spans="2:42" x14ac:dyDescent="0.25">
      <c r="D62" s="4" t="s">
        <v>4</v>
      </c>
      <c r="E62" s="4" t="s">
        <v>5</v>
      </c>
      <c r="F62" s="4" t="s">
        <v>3</v>
      </c>
      <c r="G62" s="99" t="s">
        <v>86</v>
      </c>
      <c r="H62" s="4" t="s">
        <v>6</v>
      </c>
      <c r="I62" s="4" t="s">
        <v>7</v>
      </c>
      <c r="J62" s="4" t="s">
        <v>50</v>
      </c>
      <c r="K62" s="4" t="s">
        <v>10</v>
      </c>
      <c r="L62" s="4" t="s">
        <v>26</v>
      </c>
      <c r="M62" s="4" t="s">
        <v>51</v>
      </c>
      <c r="Z62" s="3"/>
      <c r="AE62" s="4" t="s">
        <v>27</v>
      </c>
      <c r="AF62" s="4" t="s">
        <v>27</v>
      </c>
      <c r="AG62" s="4" t="s">
        <v>52</v>
      </c>
      <c r="AI62" s="4"/>
    </row>
    <row r="63" spans="2:42" x14ac:dyDescent="0.25">
      <c r="D63" s="10">
        <f t="shared" ref="D63:I63" si="32">N55</f>
        <v>0.8</v>
      </c>
      <c r="E63" s="10" t="e">
        <f t="shared" si="32"/>
        <v>#DIV/0!</v>
      </c>
      <c r="F63" s="10">
        <f t="shared" si="32"/>
        <v>0.6</v>
      </c>
      <c r="G63" s="10" t="e">
        <f t="shared" si="32"/>
        <v>#DIV/0!</v>
      </c>
      <c r="H63" s="10">
        <f t="shared" si="32"/>
        <v>0.8</v>
      </c>
      <c r="I63" s="10">
        <f t="shared" si="32"/>
        <v>1</v>
      </c>
      <c r="J63" s="10">
        <f>$AF$54</f>
        <v>0.8</v>
      </c>
      <c r="K63" s="17">
        <f>$AG$54</f>
        <v>0.2</v>
      </c>
      <c r="L63" s="10">
        <f>$AH$54</f>
        <v>0.2</v>
      </c>
      <c r="M63" s="10">
        <f>$AI$54</f>
        <v>0.6</v>
      </c>
      <c r="AE63" s="10" t="str">
        <f>$AK$54</f>
        <v/>
      </c>
      <c r="AF63" s="10" t="str">
        <f>$AK$54</f>
        <v/>
      </c>
      <c r="AG63" s="10" t="str">
        <f>$AN$54</f>
        <v/>
      </c>
      <c r="AI63" s="16"/>
    </row>
    <row r="64" spans="2:42" x14ac:dyDescent="0.25">
      <c r="E64" s="16"/>
      <c r="F64" s="16"/>
      <c r="AG64" s="16"/>
      <c r="AH64" s="16"/>
    </row>
    <row r="65" spans="2:35" x14ac:dyDescent="0.25">
      <c r="E65" s="16"/>
      <c r="F65" s="16"/>
      <c r="AG65" s="16"/>
      <c r="AH65" s="16"/>
    </row>
    <row r="66" spans="2:35" x14ac:dyDescent="0.25">
      <c r="C66" s="5"/>
      <c r="D66" s="4" t="str">
        <f>IF($E$7="ja","A",IF($E$7="nee",1))</f>
        <v>A</v>
      </c>
      <c r="E66" s="4" t="str">
        <f>IF($E$7="ja","B",IF($E$7="nee",2))</f>
        <v>B</v>
      </c>
      <c r="F66" s="4" t="str">
        <f>IF($E$7="ja","C",IF($E$7="nee",3))</f>
        <v>C</v>
      </c>
      <c r="G66" s="4" t="str">
        <f>IF($E$7="ja","D",IF($E$7="nee",4))</f>
        <v>D</v>
      </c>
      <c r="H66" s="4" t="str">
        <f>IF($E$7="ja","E",IF($E$7="nee",5))</f>
        <v>E</v>
      </c>
    </row>
    <row r="67" spans="2:35" s="4" customFormat="1" x14ac:dyDescent="0.25">
      <c r="B67"/>
      <c r="C67" s="5" t="s">
        <v>68</v>
      </c>
      <c r="D67" s="10">
        <f>IF($E$7="ja",0.25,IF($E$7="nee",0.2))</f>
        <v>0.25</v>
      </c>
      <c r="E67" s="10">
        <f>IF($E$7="ja",0.25,IF($E$7="nee",0.2))</f>
        <v>0.25</v>
      </c>
      <c r="F67" s="10">
        <f>IF($E$7="ja",0.25,IF($E$7="nee",0.2))</f>
        <v>0.25</v>
      </c>
      <c r="G67" s="10">
        <f>IF($E$7="ja",0.15,IF($E$7="nee",0.2))</f>
        <v>0.15</v>
      </c>
      <c r="H67" s="10">
        <f>IF($E$7="ja",0.1,IF($E$7="nee",0.2))</f>
        <v>0.1</v>
      </c>
      <c r="AG67"/>
      <c r="AH67"/>
      <c r="AI67"/>
    </row>
    <row r="68" spans="2:35" s="4" customFormat="1" x14ac:dyDescent="0.25">
      <c r="B68"/>
      <c r="C68" s="5"/>
      <c r="D68" s="4">
        <f>COUNTIF($D$18:$D$53,"A")</f>
        <v>0</v>
      </c>
      <c r="E68" s="4">
        <f>COUNTIF($D$18:$D$53,"B")</f>
        <v>3</v>
      </c>
      <c r="F68" s="4">
        <f>COUNTIF($D$18:$D$53,"C")</f>
        <v>1</v>
      </c>
      <c r="G68" s="4">
        <f>COUNTIF($D$18:$D$53,"D")</f>
        <v>1</v>
      </c>
      <c r="H68" s="4">
        <f>COUNTIF($D$18:$D$53,"E")</f>
        <v>0</v>
      </c>
      <c r="AG68"/>
      <c r="AH68"/>
      <c r="AI68"/>
    </row>
    <row r="69" spans="2:35" s="4" customFormat="1" x14ac:dyDescent="0.25">
      <c r="B69"/>
      <c r="C69" s="5"/>
      <c r="D69" s="4">
        <f>COUNTIF($D$18:$D$53,1)</f>
        <v>0</v>
      </c>
      <c r="E69" s="4">
        <f>COUNTIF($D$18:$D$53,2)</f>
        <v>0</v>
      </c>
      <c r="F69" s="4">
        <f>COUNTIF($D$18:$D$53,3)</f>
        <v>0</v>
      </c>
      <c r="G69" s="4">
        <f>COUNTIF($D$18:$D$53,4)</f>
        <v>0</v>
      </c>
      <c r="H69" s="4">
        <f>COUNTIF($D$18:$D$53,5)</f>
        <v>0</v>
      </c>
      <c r="AG69"/>
      <c r="AH69"/>
      <c r="AI69"/>
    </row>
    <row r="70" spans="2:35" s="4" customFormat="1" x14ac:dyDescent="0.25">
      <c r="B70"/>
      <c r="C70" s="5" t="s">
        <v>53</v>
      </c>
      <c r="D70" s="10">
        <f>D68/$C$54</f>
        <v>0</v>
      </c>
      <c r="E70" s="10">
        <f>E68/$C$54</f>
        <v>0.6</v>
      </c>
      <c r="F70" s="10">
        <f>F68/$C$54</f>
        <v>0.2</v>
      </c>
      <c r="G70" s="10">
        <f>G68/$C$54</f>
        <v>0.2</v>
      </c>
      <c r="H70" s="10">
        <f>H68/$C$54</f>
        <v>0</v>
      </c>
      <c r="AG70"/>
      <c r="AH70"/>
      <c r="AI70"/>
    </row>
    <row r="71" spans="2:35" s="4" customFormat="1" x14ac:dyDescent="0.25">
      <c r="B71"/>
      <c r="C71" s="5" t="s">
        <v>54</v>
      </c>
      <c r="D71" s="10" t="e">
        <f>U56</f>
        <v>#DIV/0!</v>
      </c>
      <c r="E71" s="10">
        <f>V56</f>
        <v>0.44999999999999996</v>
      </c>
      <c r="F71" s="10">
        <f>W56</f>
        <v>0.15000000000000002</v>
      </c>
      <c r="G71" s="10">
        <f>X56</f>
        <v>0.2</v>
      </c>
      <c r="H71" s="10" t="e">
        <f>Y56</f>
        <v>#DIV/0!</v>
      </c>
      <c r="AG71"/>
      <c r="AH71"/>
      <c r="AI71"/>
    </row>
    <row r="72" spans="2:35" s="4" customFormat="1" x14ac:dyDescent="0.25">
      <c r="B72"/>
      <c r="C72" s="5" t="s">
        <v>55</v>
      </c>
      <c r="D72" s="10">
        <f>D69/$C$54</f>
        <v>0</v>
      </c>
      <c r="E72" s="10">
        <f>E69/$C$54</f>
        <v>0</v>
      </c>
      <c r="F72" s="10">
        <f>F69/$C$54</f>
        <v>0</v>
      </c>
      <c r="G72" s="10">
        <f>G69/$C$54</f>
        <v>0</v>
      </c>
      <c r="H72" s="10">
        <f>H69/$C$54</f>
        <v>0</v>
      </c>
      <c r="AG72"/>
      <c r="AH72"/>
      <c r="AI72"/>
    </row>
    <row r="73" spans="2:35" s="4" customFormat="1" x14ac:dyDescent="0.25">
      <c r="B73"/>
      <c r="C73" s="5" t="s">
        <v>56</v>
      </c>
      <c r="D73" s="10" t="e">
        <f>Z56</f>
        <v>#DIV/0!</v>
      </c>
      <c r="E73" s="10" t="e">
        <f>AA56</f>
        <v>#DIV/0!</v>
      </c>
      <c r="F73" s="10" t="e">
        <f>AB56</f>
        <v>#DIV/0!</v>
      </c>
      <c r="G73" s="10" t="e">
        <f>AC56</f>
        <v>#DIV/0!</v>
      </c>
      <c r="H73" s="10" t="e">
        <f>AD56</f>
        <v>#DIV/0!</v>
      </c>
      <c r="AG73"/>
      <c r="AH73"/>
      <c r="AI73"/>
    </row>
    <row r="74" spans="2:35" s="4" customFormat="1" x14ac:dyDescent="0.25">
      <c r="B74"/>
      <c r="C74" s="5" t="s">
        <v>66</v>
      </c>
      <c r="D74" s="10">
        <f>IF($E$7="ja",D70,IF($E7="nee",D72))</f>
        <v>0</v>
      </c>
      <c r="E74" s="10">
        <f>IF($E$7="ja",E70,IF($E7="nee",E72))</f>
        <v>0.6</v>
      </c>
      <c r="F74" s="10">
        <f>IF($E$7="ja",F70,IF($E7="nee",F72))</f>
        <v>0.2</v>
      </c>
      <c r="G74" s="10">
        <f>IF($E$7="ja",G70,IF($E7="nee",G72))</f>
        <v>0.2</v>
      </c>
      <c r="H74" s="10">
        <f>IF($E$7="ja",H70,IF($E7="nee",H72))</f>
        <v>0</v>
      </c>
      <c r="AG74"/>
      <c r="AH74"/>
      <c r="AI74"/>
    </row>
    <row r="75" spans="2:35" s="4" customFormat="1" x14ac:dyDescent="0.25">
      <c r="B75"/>
      <c r="C75" s="5" t="s">
        <v>67</v>
      </c>
      <c r="D75" s="10" t="e">
        <f>IF($E$7="ja",D71,IF($E$7="nee",D73))</f>
        <v>#DIV/0!</v>
      </c>
      <c r="E75" s="10">
        <f>IF($E$7="ja",E71,IF($E$7="nee",E73))</f>
        <v>0.44999999999999996</v>
      </c>
      <c r="F75" s="10">
        <f>IF($E$7="ja",F71,IF($E$7="nee",F73))</f>
        <v>0.15000000000000002</v>
      </c>
      <c r="G75" s="10">
        <f>IF($E$7="ja",G71,IF($E$7="nee",G73))</f>
        <v>0.2</v>
      </c>
      <c r="H75" s="10" t="e">
        <f>IF($E$7="ja",H71,IF($E$7="nee",H73))</f>
        <v>#DIV/0!</v>
      </c>
      <c r="AG75"/>
      <c r="AH75"/>
      <c r="AI75"/>
    </row>
  </sheetData>
  <sheetProtection sheet="1" objects="1" scenarios="1"/>
  <mergeCells count="16">
    <mergeCell ref="C8:D8"/>
    <mergeCell ref="H10:I10"/>
    <mergeCell ref="J10:K10"/>
    <mergeCell ref="H55:I55"/>
    <mergeCell ref="J55:K55"/>
    <mergeCell ref="G2:H2"/>
    <mergeCell ref="D3:E3"/>
    <mergeCell ref="G3:H3"/>
    <mergeCell ref="C5:AN5"/>
    <mergeCell ref="C7:D7"/>
    <mergeCell ref="D58:E58"/>
    <mergeCell ref="C10:G10"/>
    <mergeCell ref="L10:M10"/>
    <mergeCell ref="AG10:AH10"/>
    <mergeCell ref="D54:G54"/>
    <mergeCell ref="L55:M55"/>
  </mergeCells>
  <conditionalFormatting sqref="C21:C53">
    <cfRule type="cellIs" dxfId="211" priority="67" stopIfTrue="1" operator="equal">
      <formula>""</formula>
    </cfRule>
  </conditionalFormatting>
  <conditionalFormatting sqref="D18:D53">
    <cfRule type="cellIs" dxfId="210" priority="54" stopIfTrue="1" operator="equal">
      <formula>""</formula>
    </cfRule>
  </conditionalFormatting>
  <conditionalFormatting sqref="E7:E8 D9">
    <cfRule type="cellIs" dxfId="209" priority="36" stopIfTrue="1" operator="equal">
      <formula>"nee"</formula>
    </cfRule>
    <cfRule type="cellIs" dxfId="208" priority="35" stopIfTrue="1" operator="equal">
      <formula>"ja"</formula>
    </cfRule>
  </conditionalFormatting>
  <conditionalFormatting sqref="E18:E53">
    <cfRule type="cellIs" dxfId="207" priority="55" stopIfTrue="1" operator="equal">
      <formula>""</formula>
    </cfRule>
  </conditionalFormatting>
  <conditionalFormatting sqref="E18:F53">
    <cfRule type="cellIs" dxfId="206" priority="52" stopIfTrue="1" operator="equal">
      <formula>"x"</formula>
    </cfRule>
  </conditionalFormatting>
  <conditionalFormatting sqref="F18:F53">
    <cfRule type="cellIs" dxfId="205" priority="53" stopIfTrue="1" operator="equal">
      <formula>""</formula>
    </cfRule>
  </conditionalFormatting>
  <conditionalFormatting sqref="G11:G13">
    <cfRule type="expression" dxfId="204" priority="42" stopIfTrue="1">
      <formula>$L$3="ja"</formula>
    </cfRule>
    <cfRule type="expression" dxfId="203" priority="41" stopIfTrue="1">
      <formula>$J$3="ja"</formula>
    </cfRule>
  </conditionalFormatting>
  <conditionalFormatting sqref="G18:G53">
    <cfRule type="cellIs" dxfId="202" priority="59" stopIfTrue="1" operator="greaterThan">
      <formula>""</formula>
    </cfRule>
    <cfRule type="cellIs" dxfId="201" priority="58" stopIfTrue="1" operator="equal">
      <formula>""</formula>
    </cfRule>
  </conditionalFormatting>
  <conditionalFormatting sqref="H11:H13">
    <cfRule type="expression" dxfId="200" priority="44" stopIfTrue="1">
      <formula>$L$2="ja"</formula>
    </cfRule>
    <cfRule type="expression" dxfId="199" priority="17">
      <formula>$K$2="ja"</formula>
    </cfRule>
    <cfRule type="expression" dxfId="198" priority="43" stopIfTrue="1">
      <formula>$J$2="ja"</formula>
    </cfRule>
  </conditionalFormatting>
  <conditionalFormatting sqref="H18:M53">
    <cfRule type="cellIs" dxfId="197" priority="26" stopIfTrue="1" operator="equal">
      <formula>0</formula>
    </cfRule>
    <cfRule type="cellIs" dxfId="196" priority="27" stopIfTrue="1" operator="lessThanOrEqual">
      <formula>$D18</formula>
    </cfRule>
    <cfRule type="cellIs" dxfId="195" priority="28" stopIfTrue="1" operator="notEqual">
      <formula>$D18</formula>
    </cfRule>
  </conditionalFormatting>
  <conditionalFormatting sqref="I11:I13">
    <cfRule type="expression" dxfId="194" priority="45" stopIfTrue="1">
      <formula>$J$3="ja"</formula>
    </cfRule>
  </conditionalFormatting>
  <conditionalFormatting sqref="I11:J13">
    <cfRule type="expression" dxfId="193" priority="12">
      <formula>$M$2="ja"</formula>
    </cfRule>
  </conditionalFormatting>
  <conditionalFormatting sqref="I11:K13">
    <cfRule type="expression" dxfId="192" priority="9">
      <formula>$L$3="ja"</formula>
    </cfRule>
  </conditionalFormatting>
  <conditionalFormatting sqref="J11:J13">
    <cfRule type="expression" dxfId="191" priority="16">
      <formula>$K$2="ja"</formula>
    </cfRule>
    <cfRule type="expression" dxfId="190" priority="18">
      <formula>$L$2="ja"</formula>
    </cfRule>
  </conditionalFormatting>
  <conditionalFormatting sqref="J11:M13">
    <cfRule type="expression" dxfId="189" priority="19">
      <formula>$J$3="ja"</formula>
    </cfRule>
  </conditionalFormatting>
  <conditionalFormatting sqref="L11:M13">
    <cfRule type="expression" dxfId="188" priority="14">
      <formula>$K$2="ja"</formula>
    </cfRule>
    <cfRule type="expression" dxfId="187" priority="47" stopIfTrue="1">
      <formula>$M$2="ja"</formula>
    </cfRule>
    <cfRule type="expression" dxfId="186" priority="48" stopIfTrue="1">
      <formula>$N$2="ja"</formula>
    </cfRule>
    <cfRule type="expression" dxfId="185" priority="46" stopIfTrue="1">
      <formula>$L$2="ja"</formula>
    </cfRule>
  </conditionalFormatting>
  <conditionalFormatting sqref="AE18:AE53">
    <cfRule type="cellIs" dxfId="184" priority="49" stopIfTrue="1" operator="notEqual">
      <formula>""</formula>
    </cfRule>
  </conditionalFormatting>
  <conditionalFormatting sqref="AF11:AF13">
    <cfRule type="cellIs" dxfId="183" priority="65" stopIfTrue="1" operator="equal">
      <formula>1</formula>
    </cfRule>
    <cfRule type="cellIs" dxfId="182" priority="66" stopIfTrue="1" operator="lessThan">
      <formula>1</formula>
    </cfRule>
  </conditionalFormatting>
  <conditionalFormatting sqref="AF18:AF53">
    <cfRule type="cellIs" dxfId="181" priority="50" stopIfTrue="1" operator="equal">
      <formula>1</formula>
    </cfRule>
    <cfRule type="cellIs" dxfId="180" priority="51" stopIfTrue="1" operator="lessThan">
      <formula>1</formula>
    </cfRule>
  </conditionalFormatting>
  <conditionalFormatting sqref="AG18:AG53">
    <cfRule type="cellIs" dxfId="179" priority="2" stopIfTrue="1" operator="equal">
      <formula>""</formula>
    </cfRule>
    <cfRule type="cellIs" dxfId="178" priority="1" stopIfTrue="1" operator="equal">
      <formula>1</formula>
    </cfRule>
  </conditionalFormatting>
  <conditionalFormatting sqref="AH18:AH53">
    <cfRule type="cellIs" dxfId="177" priority="3" stopIfTrue="1" operator="equal">
      <formula>1</formula>
    </cfRule>
    <cfRule type="cellIs" dxfId="176" priority="4" stopIfTrue="1" operator="equal">
      <formula>""</formula>
    </cfRule>
  </conditionalFormatting>
  <conditionalFormatting sqref="AI18:AI53">
    <cfRule type="cellIs" dxfId="175" priority="23" stopIfTrue="1" operator="equal">
      <formula>"x"</formula>
    </cfRule>
    <cfRule type="cellIs" dxfId="174" priority="25" stopIfTrue="1" operator="equal">
      <formula>""</formula>
    </cfRule>
    <cfRule type="expression" dxfId="173" priority="24" stopIfTrue="1">
      <formula>$C18&gt;0</formula>
    </cfRule>
  </conditionalFormatting>
  <conditionalFormatting sqref="AJ18:AJ53 AJ54:AN54 AP54">
    <cfRule type="expression" dxfId="172" priority="38" stopIfTrue="1">
      <formula>$L$3="ja"</formula>
    </cfRule>
    <cfRule type="expression" dxfId="171" priority="37" stopIfTrue="1">
      <formula>$J$3="ja"</formula>
    </cfRule>
  </conditionalFormatting>
  <conditionalFormatting sqref="AK11:AK13 AN11:AN13">
    <cfRule type="expression" dxfId="170" priority="39" stopIfTrue="1">
      <formula>$L$3="ja"</formula>
    </cfRule>
  </conditionalFormatting>
  <conditionalFormatting sqref="AK11:AK13">
    <cfRule type="expression" dxfId="169" priority="8">
      <formula>$J$3="ja"</formula>
    </cfRule>
  </conditionalFormatting>
  <conditionalFormatting sqref="AK18:AK53">
    <cfRule type="expression" dxfId="168" priority="29" stopIfTrue="1">
      <formula>$AL18=""</formula>
    </cfRule>
    <cfRule type="expression" dxfId="167" priority="30" stopIfTrue="1">
      <formula>$AL18&lt;$AJ18</formula>
    </cfRule>
    <cfRule type="expression" dxfId="166" priority="31" stopIfTrue="1">
      <formula>$AL18&gt;=$AJ18</formula>
    </cfRule>
  </conditionalFormatting>
  <conditionalFormatting sqref="AL18:AM53 AO18:AP53">
    <cfRule type="expression" dxfId="165" priority="40" stopIfTrue="1">
      <formula>$L$3="ja"</formula>
    </cfRule>
  </conditionalFormatting>
  <conditionalFormatting sqref="AN18:AN53">
    <cfRule type="expression" dxfId="164" priority="34" stopIfTrue="1">
      <formula>$AO18&gt;=$AL18</formula>
    </cfRule>
    <cfRule type="expression" dxfId="163" priority="33" stopIfTrue="1">
      <formula>$AO18&lt;$AL18</formula>
    </cfRule>
    <cfRule type="expression" dxfId="162" priority="32" stopIfTrue="1">
      <formula>$AO18=""</formula>
    </cfRule>
  </conditionalFormatting>
  <dataValidations count="11">
    <dataValidation allowBlank="1" showInputMessage="1" showErrorMessage="1" promptTitle="invoer gegevens" prompt="gegevens verschijnen_x000a_automatisch, u hoeft_x000a_hier niets in te vullen" sqref="AG18:AH53" xr:uid="{F8F6781E-B986-4BD6-B998-62E1F2AA1473}"/>
    <dataValidation type="list" allowBlank="1" showInputMessage="1" showErrorMessage="1" promptTitle="Kies uit:" prompt="1. PrO_x000a_2. VMBO-lwoo_x000a_3. VMBO-basis_x000a_4. VMBO-kader_x000a_5. VMBO-gemengd_x000a_6. VMBO-theorie_x000a_7. HAVO_x000a_8. VWO" sqref="G18:G53" xr:uid="{A837F718-4FB5-4787-B6EB-28F73445662D}">
      <formula1>"pro,lwoo,vmbo-b,vmbo-k,vmbo-g,vmbo-t,havo,vwo"</formula1>
    </dataValidation>
    <dataValidation type="list" allowBlank="1" showInputMessage="1" showErrorMessage="1" sqref="E2" xr:uid="{77AF899F-0C2D-4C16-8925-1851C47A1B77}">
      <formula1>"--,A,B,C,D,E,F,G,H,I,J,"</formula1>
    </dataValidation>
    <dataValidation type="list" allowBlank="1" showInputMessage="1" showErrorMessage="1" sqref="D2" xr:uid="{4B524BB3-95D0-41BB-9F83-11392B72CAD3}">
      <formula1>"3,4,5,6,7,8,"</formula1>
    </dataValidation>
    <dataValidation allowBlank="1" showInputMessage="1" showErrorMessage="1" promptTitle="doublure" prompt="zet een x_x000a_als de leerling_x000a_vanaf groep 3_x000a_is gedoubleerd" sqref="F18:F53" xr:uid="{A966FB46-6CFE-4AD5-8BD4-013139201490}"/>
    <dataValidation allowBlank="1" showInputMessage="1" showErrorMessage="1" promptTitle="specifieke onderwijsbehoefte" prompt="zet een x voor een leerling met_x000a_een specifieke onderwijsbehoefte" sqref="E18:E52" xr:uid="{1775A834-4E7E-4EFB-BBEF-E62A07833F35}"/>
    <dataValidation allowBlank="1" showInputMessage="1" showErrorMessage="1" promptTitle="sociaal competent" prompt="zet een x voor_x000a_een leerling die_x000a_moeite heeft met_x000a_soc. competentie" sqref="AI18:AI53" xr:uid="{53F046D6-E4B4-442E-9B9C-F7AB0FB393FE}"/>
    <dataValidation allowBlank="1" showInputMessage="1" showErrorMessage="1" promptTitle="in te vullen niveau" prompt="vul in: A-B-C-D-E_x000a_     of: 1-2-3-4-5" sqref="D18:D53 H18:M53" xr:uid="{D8FC6856-A4ED-4DC4-B6D2-14D771274095}"/>
    <dataValidation type="list" allowBlank="1" showInputMessage="1" showErrorMessage="1" promptTitle="specifieke onderwijsbehoefte" prompt="zet een x voor een leerling met_x000a_een specifieke onderwijsbehoefte" sqref="E53" xr:uid="{AF1EFDB7-395C-4A83-B468-4DFE9319A0A7}">
      <formula1>"--,x,"</formula1>
    </dataValidation>
    <dataValidation type="list" allowBlank="1" showInputMessage="1" showErrorMessage="1" promptTitle="kies uit:" prompt="1. PrO_x000a_2. VMBO-lwoo_x000a_3. VMBO-basis_x000a_4. VMBO-kader_x000a_5. VMBO-gemengd_x000a_6. VMBO-theorie_x000a_7. HAVO_x000a_8. VWO" sqref="AN18:AN53 AK18:AK53" xr:uid="{0F2DEFAD-D98D-4F53-A4E4-429D3F48CC55}">
      <formula1>"pro,lwoo,vmbo-b,vmbo-k,vmbo-g,vmbo-t,havo,vwo,"</formula1>
    </dataValidation>
    <dataValidation type="list" allowBlank="1" showInputMessage="1" showErrorMessage="1" sqref="E7" xr:uid="{AD9A1C2B-F6FA-49A6-9B1C-71D061231F1E}">
      <formula1>"ja,nee,"</formula1>
    </dataValidation>
  </dataValidations>
  <pageMargins left="0.89" right="0.28000000000000003" top="0.57999999999999996" bottom="0.22" header="0.13" footer="0.14000000000000001"/>
  <pageSetup paperSize="9" scale="73" orientation="landscape" r:id="rId1"/>
  <headerFooter alignWithMargins="0">
    <oddFooter>&amp;L&amp;8© Meesterwerk</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8B75F-D551-48EE-965B-FE3E123EC13C}">
  <sheetPr codeName="Blad5">
    <tabColor rgb="FF66FF66"/>
  </sheetPr>
  <dimension ref="B1:AP75"/>
  <sheetViews>
    <sheetView showGridLines="0" showRowColHeaders="0" zoomScaleNormal="100" workbookViewId="0">
      <selection activeCell="D2" sqref="D2"/>
    </sheetView>
  </sheetViews>
  <sheetFormatPr defaultRowHeight="12.5" x14ac:dyDescent="0.25"/>
  <cols>
    <col min="2" max="2" width="3.7265625" customWidth="1"/>
    <col min="3" max="3" width="20.7265625" customWidth="1"/>
    <col min="4" max="4" width="9.54296875" style="4" bestFit="1" customWidth="1"/>
    <col min="7" max="7" width="10.7265625" style="4" customWidth="1"/>
    <col min="8" max="9" width="10.54296875" style="4" bestFit="1" customWidth="1"/>
    <col min="10" max="10" width="10.7265625" style="4" bestFit="1" customWidth="1"/>
    <col min="11" max="11" width="10.7265625" style="4" customWidth="1"/>
    <col min="12" max="13" width="10.54296875" style="4" bestFit="1" customWidth="1"/>
    <col min="14" max="14" width="10.54296875" style="4" hidden="1" customWidth="1"/>
    <col min="15" max="30" width="9.1796875" style="4" hidden="1" customWidth="1"/>
    <col min="31" max="31" width="9.26953125" style="4" hidden="1" customWidth="1"/>
    <col min="32" max="32" width="9.453125" style="4" bestFit="1" customWidth="1"/>
    <col min="33" max="34" width="9.453125" bestFit="1" customWidth="1"/>
    <col min="36" max="36" width="9.1796875" style="4" hidden="1" customWidth="1"/>
    <col min="37" max="37" width="10.7265625" style="4" customWidth="1"/>
    <col min="38" max="39" width="9.1796875" style="4" hidden="1" customWidth="1"/>
    <col min="40" max="40" width="10.7265625" style="4" customWidth="1"/>
    <col min="41" max="42" width="9.1796875" style="4" hidden="1" customWidth="1"/>
    <col min="43" max="43" width="9.54296875" customWidth="1"/>
  </cols>
  <sheetData>
    <row r="1" spans="2:42" ht="13" thickBot="1" x14ac:dyDescent="0.3">
      <c r="J1" s="114"/>
      <c r="K1" s="114"/>
      <c r="L1" s="114"/>
      <c r="M1" s="114"/>
      <c r="N1" s="114"/>
      <c r="O1" s="114"/>
    </row>
    <row r="2" spans="2:42" ht="20" thickBot="1" x14ac:dyDescent="0.65">
      <c r="B2" s="77"/>
      <c r="C2" s="80" t="s">
        <v>0</v>
      </c>
      <c r="D2" s="79">
        <v>6</v>
      </c>
      <c r="E2" s="115"/>
      <c r="F2" s="16"/>
      <c r="G2" s="205" t="s">
        <v>1</v>
      </c>
      <c r="H2" s="205"/>
      <c r="J2" s="116" t="b">
        <f>IF($D$2=3,"ja",IF($D$2="3A","ja",IF($D$2="3B","ja",IF($D$2="3C","ja"))))</f>
        <v>0</v>
      </c>
      <c r="K2" s="116" t="b">
        <f>IF($D$2=5,"ja",IF($D$2="5A","ja",IF($D$2="5B","ja",IF($D$2="5C","ja"))))</f>
        <v>0</v>
      </c>
      <c r="L2" s="116" t="b">
        <f>IF($D$2=4,"ja",IF($D$2="4A","ja",IF($D$2="4B","ja",IF($D$2="4C","ja"))))</f>
        <v>0</v>
      </c>
      <c r="M2" s="116" t="str">
        <f>IF($D$2=6,"ja",IF($D$2="6A","ja",IF($D$2="6B","ja",IF($D$2="6C","ja"))))</f>
        <v>ja</v>
      </c>
      <c r="N2" s="114" t="b">
        <f>IF($D$2=8,"ja",IF($D$2="8A","ja",IF($D$2="8B","ja",IF($D$2="8C","ja"))))</f>
        <v>0</v>
      </c>
      <c r="O2" s="114"/>
      <c r="P2" s="3"/>
      <c r="Q2" s="3"/>
      <c r="R2" s="3"/>
      <c r="S2" s="3"/>
      <c r="T2" s="3"/>
      <c r="U2" s="3"/>
      <c r="V2" s="3"/>
      <c r="W2" s="3"/>
      <c r="X2" s="3"/>
      <c r="Y2" s="3"/>
      <c r="Z2" s="3"/>
      <c r="AA2" s="3"/>
      <c r="AB2" s="3"/>
      <c r="AC2" s="3"/>
      <c r="AD2" s="3"/>
      <c r="AE2" s="3"/>
      <c r="AF2" s="3"/>
    </row>
    <row r="3" spans="2:42" ht="20" thickBot="1" x14ac:dyDescent="0.65">
      <c r="B3" s="77"/>
      <c r="C3" s="80" t="s">
        <v>71</v>
      </c>
      <c r="D3" s="196">
        <v>45692</v>
      </c>
      <c r="E3" s="197"/>
      <c r="F3" s="16"/>
      <c r="G3" s="206" t="s">
        <v>2</v>
      </c>
      <c r="H3" s="206"/>
      <c r="I3" s="3"/>
      <c r="J3" s="116" t="b">
        <f>IF($D$2=7,"ja",IF($D$2="7A","ja",IF($D$2="7B","ja",IF($D$2="7C","ja"))))</f>
        <v>0</v>
      </c>
      <c r="K3" s="116"/>
      <c r="L3" s="116" t="b">
        <f>IF($D$2=8,"ja",IF($D$2="8A","ja",IF($D$2="8B","ja",IF($D$2="8C","ja"))))</f>
        <v>0</v>
      </c>
      <c r="M3" s="116"/>
      <c r="N3" s="114"/>
      <c r="O3" s="114"/>
      <c r="P3" s="3"/>
      <c r="Q3" s="3"/>
      <c r="R3" s="3"/>
      <c r="S3" s="3"/>
      <c r="T3" s="3"/>
      <c r="U3" s="3"/>
      <c r="V3" s="3"/>
      <c r="W3" s="3"/>
      <c r="X3" s="3"/>
      <c r="Y3" s="3"/>
      <c r="Z3" s="3"/>
      <c r="AA3" s="3"/>
      <c r="AB3" s="3"/>
      <c r="AC3" s="3"/>
      <c r="AD3" s="3"/>
      <c r="AE3" s="3"/>
      <c r="AF3" s="3"/>
    </row>
    <row r="4" spans="2:42" ht="21.5" x14ac:dyDescent="0.6">
      <c r="C4" s="1"/>
      <c r="D4" s="76"/>
      <c r="E4" s="76"/>
      <c r="F4" s="16"/>
      <c r="G4" s="3"/>
      <c r="H4" s="3"/>
      <c r="I4" s="3"/>
      <c r="J4" s="3"/>
      <c r="K4" s="3"/>
      <c r="L4" s="3"/>
      <c r="M4" s="3"/>
      <c r="N4" s="3"/>
      <c r="O4" s="3"/>
      <c r="P4" s="3"/>
      <c r="Q4" s="3"/>
      <c r="R4" s="3"/>
      <c r="S4" s="3"/>
      <c r="T4" s="3"/>
      <c r="U4" s="3"/>
      <c r="V4" s="3"/>
      <c r="W4" s="3"/>
      <c r="X4" s="3"/>
      <c r="Y4" s="3"/>
      <c r="Z4" s="3"/>
      <c r="AA4" s="3"/>
      <c r="AB4" s="3"/>
      <c r="AC4" s="3"/>
      <c r="AD4" s="3"/>
      <c r="AE4" s="3"/>
      <c r="AF4" s="3"/>
    </row>
    <row r="5" spans="2:42" ht="15.5" x14ac:dyDescent="0.35">
      <c r="C5" s="207" t="s">
        <v>72</v>
      </c>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9"/>
    </row>
    <row r="6" spans="2:42" ht="13" x14ac:dyDescent="0.3">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row>
    <row r="7" spans="2:42" ht="13" x14ac:dyDescent="0.3">
      <c r="C7" s="210" t="s">
        <v>30</v>
      </c>
      <c r="D7" s="211"/>
      <c r="E7" s="74" t="s">
        <v>78</v>
      </c>
      <c r="I7" s="3"/>
      <c r="J7" s="3"/>
      <c r="K7" s="3"/>
    </row>
    <row r="8" spans="2:42" ht="13" x14ac:dyDescent="0.3">
      <c r="C8" s="210" t="s">
        <v>29</v>
      </c>
      <c r="D8" s="211"/>
      <c r="E8" s="75" t="str">
        <f>IF(E7="ja","nee",IF(E7="nee","ja",IF(E7="","")))</f>
        <v>nee</v>
      </c>
    </row>
    <row r="9" spans="2:42" x14ac:dyDescent="0.25">
      <c r="C9" s="18"/>
      <c r="D9" s="19"/>
    </row>
    <row r="10" spans="2:42" x14ac:dyDescent="0.25">
      <c r="C10" s="198" t="s">
        <v>70</v>
      </c>
      <c r="D10" s="199"/>
      <c r="E10" s="199"/>
      <c r="F10" s="199"/>
      <c r="G10" s="200"/>
      <c r="H10" s="198" t="s">
        <v>93</v>
      </c>
      <c r="I10" s="212"/>
      <c r="J10" s="198" t="s">
        <v>33</v>
      </c>
      <c r="K10" s="212"/>
      <c r="L10" s="201" t="s">
        <v>34</v>
      </c>
      <c r="M10" s="202"/>
      <c r="AF10" s="103"/>
      <c r="AG10" s="214" t="s">
        <v>1</v>
      </c>
      <c r="AH10" s="203"/>
      <c r="AI10" s="54"/>
      <c r="AJ10" s="54"/>
      <c r="AK10" s="54"/>
      <c r="AL10" s="54"/>
      <c r="AM10" s="54"/>
      <c r="AN10" s="60"/>
    </row>
    <row r="11" spans="2:42" x14ac:dyDescent="0.25">
      <c r="C11" s="61" t="s">
        <v>69</v>
      </c>
      <c r="D11" s="37" t="s">
        <v>38</v>
      </c>
      <c r="E11" s="40" t="s">
        <v>39</v>
      </c>
      <c r="F11" s="40" t="s">
        <v>41</v>
      </c>
      <c r="G11" s="43" t="s">
        <v>57</v>
      </c>
      <c r="H11" s="44" t="s">
        <v>58</v>
      </c>
      <c r="I11" s="43" t="s">
        <v>59</v>
      </c>
      <c r="J11" s="45" t="s">
        <v>60</v>
      </c>
      <c r="K11" s="97" t="s">
        <v>84</v>
      </c>
      <c r="L11" s="43" t="s">
        <v>61</v>
      </c>
      <c r="M11" s="43" t="s">
        <v>62</v>
      </c>
      <c r="N11" s="4" t="s">
        <v>4</v>
      </c>
      <c r="O11" s="4" t="s">
        <v>5</v>
      </c>
      <c r="P11" s="4" t="s">
        <v>3</v>
      </c>
      <c r="Q11" s="99" t="s">
        <v>85</v>
      </c>
      <c r="R11" s="4" t="s">
        <v>6</v>
      </c>
      <c r="S11" s="4" t="s">
        <v>7</v>
      </c>
      <c r="T11" s="4" t="s">
        <v>8</v>
      </c>
      <c r="AE11" s="64" t="s">
        <v>9</v>
      </c>
      <c r="AF11" s="104" t="s">
        <v>63</v>
      </c>
      <c r="AG11" s="71" t="s">
        <v>41</v>
      </c>
      <c r="AH11" s="52" t="s">
        <v>39</v>
      </c>
      <c r="AI11" s="37" t="s">
        <v>44</v>
      </c>
      <c r="AJ11" s="29" t="s">
        <v>11</v>
      </c>
      <c r="AK11" s="43" t="s">
        <v>64</v>
      </c>
      <c r="AL11" s="6" t="s">
        <v>11</v>
      </c>
      <c r="AM11" s="6" t="s">
        <v>12</v>
      </c>
      <c r="AN11" s="43" t="s">
        <v>65</v>
      </c>
      <c r="AO11" s="6" t="s">
        <v>11</v>
      </c>
      <c r="AP11" s="6" t="s">
        <v>12</v>
      </c>
    </row>
    <row r="12" spans="2:42" x14ac:dyDescent="0.25">
      <c r="C12" s="62"/>
      <c r="D12" s="38" t="s">
        <v>37</v>
      </c>
      <c r="E12" s="41" t="s">
        <v>40</v>
      </c>
      <c r="F12" s="41"/>
      <c r="G12" s="46" t="s">
        <v>23</v>
      </c>
      <c r="H12" s="47" t="s">
        <v>13</v>
      </c>
      <c r="I12" s="46" t="s">
        <v>14</v>
      </c>
      <c r="J12" s="48"/>
      <c r="K12" s="98" t="s">
        <v>60</v>
      </c>
      <c r="L12" s="46" t="s">
        <v>15</v>
      </c>
      <c r="M12" s="46" t="s">
        <v>16</v>
      </c>
      <c r="N12" s="4" t="s">
        <v>13</v>
      </c>
      <c r="O12" s="4" t="s">
        <v>14</v>
      </c>
      <c r="P12" s="4" t="s">
        <v>3</v>
      </c>
      <c r="Q12" s="4" t="s">
        <v>3</v>
      </c>
      <c r="R12" s="4" t="s">
        <v>15</v>
      </c>
      <c r="S12" s="4" t="s">
        <v>16</v>
      </c>
      <c r="U12" s="4" t="s">
        <v>17</v>
      </c>
      <c r="V12" s="4" t="s">
        <v>18</v>
      </c>
      <c r="W12" s="4" t="s">
        <v>19</v>
      </c>
      <c r="X12" s="4" t="s">
        <v>20</v>
      </c>
      <c r="Y12" s="4" t="s">
        <v>21</v>
      </c>
      <c r="Z12" s="4">
        <v>1</v>
      </c>
      <c r="AA12" s="4">
        <v>2</v>
      </c>
      <c r="AB12" s="4">
        <v>3</v>
      </c>
      <c r="AC12" s="4">
        <v>4</v>
      </c>
      <c r="AD12" s="4">
        <v>5</v>
      </c>
      <c r="AE12" s="65" t="s">
        <v>22</v>
      </c>
      <c r="AF12" s="105" t="s">
        <v>35</v>
      </c>
      <c r="AG12" s="72"/>
      <c r="AH12" s="53" t="s">
        <v>40</v>
      </c>
      <c r="AI12" s="38" t="s">
        <v>45</v>
      </c>
      <c r="AJ12" s="24"/>
      <c r="AK12" s="46" t="s">
        <v>23</v>
      </c>
      <c r="AL12" s="8"/>
      <c r="AM12" s="8"/>
      <c r="AN12" s="46" t="s">
        <v>24</v>
      </c>
      <c r="AO12" s="8"/>
      <c r="AP12" s="8"/>
    </row>
    <row r="13" spans="2:42" s="16" customFormat="1" x14ac:dyDescent="0.25">
      <c r="C13" s="63"/>
      <c r="D13" s="39"/>
      <c r="E13" s="42"/>
      <c r="F13" s="42"/>
      <c r="G13" s="50"/>
      <c r="H13" s="49" t="s">
        <v>31</v>
      </c>
      <c r="I13" s="50" t="s">
        <v>31</v>
      </c>
      <c r="J13" s="51" t="s">
        <v>31</v>
      </c>
      <c r="K13" s="51" t="s">
        <v>31</v>
      </c>
      <c r="L13" s="50" t="s">
        <v>32</v>
      </c>
      <c r="M13" s="50" t="s">
        <v>32</v>
      </c>
      <c r="N13" s="3"/>
      <c r="O13" s="3"/>
      <c r="P13" s="3"/>
      <c r="Q13" s="3"/>
      <c r="R13" s="3"/>
      <c r="S13" s="3"/>
      <c r="T13" s="3"/>
      <c r="U13" s="3"/>
      <c r="V13" s="3"/>
      <c r="W13" s="3"/>
      <c r="X13" s="3"/>
      <c r="Y13" s="3"/>
      <c r="Z13" s="3"/>
      <c r="AA13" s="3"/>
      <c r="AB13" s="3"/>
      <c r="AC13" s="3"/>
      <c r="AD13" s="3"/>
      <c r="AE13" s="66"/>
      <c r="AF13" s="81" t="s">
        <v>36</v>
      </c>
      <c r="AG13" s="73" t="s">
        <v>42</v>
      </c>
      <c r="AH13" s="22" t="s">
        <v>43</v>
      </c>
      <c r="AI13" s="39" t="s">
        <v>46</v>
      </c>
      <c r="AJ13" s="24"/>
      <c r="AK13" s="50" t="s">
        <v>47</v>
      </c>
      <c r="AL13" s="7"/>
      <c r="AM13" s="7"/>
      <c r="AN13" s="50" t="s">
        <v>48</v>
      </c>
      <c r="AO13" s="7"/>
      <c r="AP13" s="7"/>
    </row>
    <row r="14" spans="2:42" s="16" customFormat="1" hidden="1" x14ac:dyDescent="0.25">
      <c r="C14" s="89" t="s">
        <v>79</v>
      </c>
      <c r="D14" s="90" t="s">
        <v>17</v>
      </c>
      <c r="E14" s="91" t="s">
        <v>73</v>
      </c>
      <c r="F14" s="91" t="s">
        <v>20</v>
      </c>
      <c r="G14" s="90" t="s">
        <v>17</v>
      </c>
      <c r="H14" s="90" t="s">
        <v>74</v>
      </c>
      <c r="I14" s="90" t="s">
        <v>18</v>
      </c>
      <c r="J14" s="91" t="s">
        <v>73</v>
      </c>
      <c r="K14" s="91"/>
      <c r="L14" s="90" t="s">
        <v>75</v>
      </c>
      <c r="M14" s="90" t="s">
        <v>76</v>
      </c>
      <c r="N14" s="3"/>
      <c r="O14" s="3"/>
      <c r="P14" s="3"/>
      <c r="Q14" s="3"/>
      <c r="R14" s="3"/>
      <c r="S14" s="3"/>
      <c r="T14" s="3"/>
      <c r="U14" s="3"/>
      <c r="V14" s="3"/>
      <c r="W14" s="3"/>
      <c r="X14" s="3"/>
      <c r="Y14" s="3"/>
      <c r="Z14" s="3"/>
      <c r="AA14" s="3"/>
      <c r="AB14" s="3"/>
      <c r="AC14" s="3"/>
      <c r="AD14" s="3"/>
      <c r="AE14" s="65"/>
      <c r="AF14" s="100" t="s">
        <v>21</v>
      </c>
      <c r="AG14" s="83" t="s">
        <v>20</v>
      </c>
      <c r="AH14" s="81" t="s">
        <v>73</v>
      </c>
      <c r="AI14" s="7" t="s">
        <v>73</v>
      </c>
      <c r="AJ14" s="3"/>
      <c r="AK14" s="3" t="s">
        <v>77</v>
      </c>
      <c r="AL14" s="3"/>
      <c r="AM14" s="3"/>
      <c r="AN14" s="82" t="s">
        <v>77</v>
      </c>
      <c r="AO14" s="3"/>
      <c r="AP14" s="3"/>
    </row>
    <row r="15" spans="2:42" s="16" customFormat="1" hidden="1" x14ac:dyDescent="0.25">
      <c r="C15" s="89" t="s">
        <v>20</v>
      </c>
      <c r="D15" s="90"/>
      <c r="E15" s="91"/>
      <c r="F15" s="91"/>
      <c r="G15" s="90"/>
      <c r="H15" s="90"/>
      <c r="I15" s="90"/>
      <c r="J15" s="91"/>
      <c r="K15" s="91"/>
      <c r="L15" s="90"/>
      <c r="M15" s="90"/>
      <c r="N15" s="3"/>
      <c r="O15" s="3"/>
      <c r="P15" s="3"/>
      <c r="Q15" s="3"/>
      <c r="R15" s="3"/>
      <c r="S15" s="3"/>
      <c r="T15" s="3"/>
      <c r="U15" s="3"/>
      <c r="V15" s="3"/>
      <c r="W15" s="3"/>
      <c r="X15" s="3"/>
      <c r="Y15" s="3"/>
      <c r="Z15" s="3"/>
      <c r="AA15" s="3"/>
      <c r="AB15" s="3"/>
      <c r="AC15" s="3"/>
      <c r="AD15" s="3"/>
      <c r="AE15" s="65"/>
      <c r="AF15" s="100"/>
      <c r="AG15" s="83"/>
      <c r="AH15" s="81"/>
      <c r="AI15" s="7"/>
      <c r="AJ15" s="3"/>
      <c r="AK15" s="3"/>
      <c r="AL15" s="3"/>
      <c r="AM15" s="3"/>
      <c r="AN15" s="82"/>
      <c r="AO15" s="3"/>
      <c r="AP15" s="3"/>
    </row>
    <row r="16" spans="2:42" s="16" customFormat="1" hidden="1" x14ac:dyDescent="0.25">
      <c r="C16" s="89" t="s">
        <v>80</v>
      </c>
      <c r="D16" s="90"/>
      <c r="E16" s="91"/>
      <c r="F16" s="91"/>
      <c r="G16" s="90"/>
      <c r="H16" s="90"/>
      <c r="I16" s="90"/>
      <c r="J16" s="91"/>
      <c r="K16" s="91"/>
      <c r="L16" s="90"/>
      <c r="M16" s="90"/>
      <c r="N16" s="3"/>
      <c r="O16" s="3"/>
      <c r="P16" s="3"/>
      <c r="Q16" s="3"/>
      <c r="R16" s="3"/>
      <c r="S16" s="3"/>
      <c r="T16" s="3"/>
      <c r="U16" s="3"/>
      <c r="V16" s="3"/>
      <c r="W16" s="3"/>
      <c r="X16" s="3"/>
      <c r="Y16" s="3"/>
      <c r="Z16" s="3"/>
      <c r="AA16" s="3"/>
      <c r="AB16" s="3"/>
      <c r="AC16" s="3"/>
      <c r="AD16" s="3"/>
      <c r="AE16" s="65"/>
      <c r="AF16" s="100"/>
      <c r="AG16" s="83"/>
      <c r="AH16" s="81"/>
      <c r="AI16" s="7"/>
      <c r="AJ16" s="3"/>
      <c r="AK16" s="3"/>
      <c r="AL16" s="3"/>
      <c r="AM16" s="3"/>
      <c r="AN16" s="82"/>
      <c r="AO16" s="3"/>
      <c r="AP16" s="3"/>
    </row>
    <row r="17" spans="2:42" s="16" customFormat="1" hidden="1" x14ac:dyDescent="0.25">
      <c r="C17" s="89" t="s">
        <v>81</v>
      </c>
      <c r="D17" s="90"/>
      <c r="E17" s="91"/>
      <c r="F17" s="91"/>
      <c r="G17" s="90"/>
      <c r="H17" s="90"/>
      <c r="I17" s="90"/>
      <c r="J17" s="91"/>
      <c r="K17" s="91"/>
      <c r="L17" s="90"/>
      <c r="M17" s="90"/>
      <c r="N17" s="3"/>
      <c r="O17" s="3"/>
      <c r="P17" s="3"/>
      <c r="Q17" s="3"/>
      <c r="R17" s="3"/>
      <c r="S17" s="3"/>
      <c r="T17" s="3"/>
      <c r="U17" s="3"/>
      <c r="V17" s="3"/>
      <c r="W17" s="3"/>
      <c r="X17" s="3"/>
      <c r="Y17" s="3"/>
      <c r="Z17" s="3"/>
      <c r="AA17" s="3"/>
      <c r="AB17" s="3"/>
      <c r="AC17" s="3"/>
      <c r="AD17" s="3"/>
      <c r="AE17" s="65"/>
      <c r="AF17" s="100"/>
      <c r="AG17" s="83"/>
      <c r="AH17" s="81"/>
      <c r="AI17" s="7"/>
      <c r="AJ17" s="3"/>
      <c r="AK17" s="3"/>
      <c r="AL17" s="3"/>
      <c r="AM17" s="3"/>
      <c r="AN17" s="82"/>
      <c r="AO17" s="3"/>
      <c r="AP17" s="3"/>
    </row>
    <row r="18" spans="2:42" ht="15" customHeight="1" x14ac:dyDescent="0.25">
      <c r="B18">
        <v>1</v>
      </c>
      <c r="C18" s="96" t="s">
        <v>121</v>
      </c>
      <c r="D18" s="93" t="s">
        <v>18</v>
      </c>
      <c r="E18" s="21"/>
      <c r="F18" s="21"/>
      <c r="G18" s="88"/>
      <c r="H18" s="95"/>
      <c r="I18" s="112" t="s">
        <v>17</v>
      </c>
      <c r="J18" s="112" t="s">
        <v>18</v>
      </c>
      <c r="K18" s="12"/>
      <c r="L18" s="112" t="s">
        <v>17</v>
      </c>
      <c r="M18" s="113" t="s">
        <v>17</v>
      </c>
      <c r="N18" s="4" t="str">
        <f t="shared" ref="N18:N53" si="0">IF(D18="","",IF(H18="","",IF(H18=$D18,1,IF(H18&lt;$D18,1,IF(H18&gt;$D18,"",IF(H18="A+",1))))))</f>
        <v/>
      </c>
      <c r="O18" s="4">
        <f t="shared" ref="O18:O53" si="1">IF(D18="","",IF(I18="","",IF(I18=$D18,1,IF(I18&lt;$D18,1,IF(I18&gt;$D18,"",IF(I18="A+",1))))))</f>
        <v>1</v>
      </c>
      <c r="P18" s="4">
        <f t="shared" ref="P18:P53" si="2">IF(D18="","",IF(J18="","",IF(J18=$D18,1,IF(J18&lt;$D18,1,IF(J18&gt;$D18,"",IF(J18="A+",1))))))</f>
        <v>1</v>
      </c>
      <c r="Q18" s="4" t="str">
        <f>IF(D18="","",IF(K18="","",IF(K18=$D18,1,IF(K18&lt;$D18,1,IF(K18&gt;$D18,"",IF(K18="A+",1))))))</f>
        <v/>
      </c>
      <c r="R18" s="4">
        <f t="shared" ref="R18:R53" si="3">IF(D18="","",IF(L18="","",IF(L18=$D18,1,IF(L18&lt;$D18,1,IF(L18&gt;$D18,"",IF(L18="A+",1))))))</f>
        <v>1</v>
      </c>
      <c r="S18" s="4">
        <f t="shared" ref="S18:S53" si="4">IF(D18="","",IF(M18="","",IF(M18=$D18,1,IF(M18&lt;$D18,1,IF(M18&gt;$D18,"",IF(M18="A+",1))))))</f>
        <v>1</v>
      </c>
      <c r="T18" s="4">
        <f t="shared" ref="T18:T53" si="5">SUM(N18:S18)</f>
        <v>4</v>
      </c>
      <c r="U18" s="10" t="b">
        <f t="shared" ref="U18:U53" si="6">IF($D18="A",$AF18)</f>
        <v>0</v>
      </c>
      <c r="V18" s="10">
        <f t="shared" ref="V18:V53" si="7">IF($D18="B",$AF18)</f>
        <v>1</v>
      </c>
      <c r="W18" s="10" t="b">
        <f t="shared" ref="W18:W53" si="8">IF($D18="C",$AF18)</f>
        <v>0</v>
      </c>
      <c r="X18" s="10" t="b">
        <f t="shared" ref="X18:X53" si="9">IF($D18="D",$AF18)</f>
        <v>0</v>
      </c>
      <c r="Y18" s="10" t="b">
        <f t="shared" ref="Y18:Y53" si="10">IF($D18="E",$AF18)</f>
        <v>0</v>
      </c>
      <c r="Z18" s="10" t="b">
        <f>IF($D18=1,$AF18)</f>
        <v>0</v>
      </c>
      <c r="AA18" s="10" t="b">
        <f>IF($D18=2,$AF18)</f>
        <v>0</v>
      </c>
      <c r="AB18" s="10" t="b">
        <f>IF($D18=3,$AF18)</f>
        <v>0</v>
      </c>
      <c r="AC18" s="10" t="b">
        <f>IF($D18=4,$AF18)</f>
        <v>0</v>
      </c>
      <c r="AD18" s="10" t="b">
        <f>IF($D18=5,$AF18)</f>
        <v>0</v>
      </c>
      <c r="AE18" s="67">
        <f t="shared" ref="AE18:AE53" si="11">IF(D18="","",IF(D18&gt;0,COUNTA(H18:M18)))</f>
        <v>4</v>
      </c>
      <c r="AF18" s="101">
        <f t="shared" ref="AF18:AF53" si="12">IF(AE18=0,"",IF(AE18="","",IF(AE18&gt;0,T18/AE18)))</f>
        <v>1</v>
      </c>
      <c r="AG18" s="60" t="str">
        <f>IF(F18="","",IF(F18="x",1))</f>
        <v/>
      </c>
      <c r="AH18" s="14" t="str">
        <f>IF(E18="","",IF(E18="X",1))</f>
        <v/>
      </c>
      <c r="AI18" s="9"/>
      <c r="AJ18" s="84" t="str">
        <f t="shared" ref="AJ18:AJ53" si="13">IF(G18="","",IF(G18="pro",1,IF(G18="lwoo",2,IF(G18="vmbo-b",3,IF(G18="vmbo-k",4,IF(G18="vmbo-g",5,IF(G18="vmbo-t",6,IF(G18="havo",7))))))))</f>
        <v/>
      </c>
      <c r="AK18" s="55"/>
      <c r="AL18" s="85" t="str">
        <f t="shared" ref="AL18:AL53" si="14">IF(AK18="","",IF(AK18="pro",1,IF(AK18="lwoo",2,IF(AK18="vmbo-b",3,IF(AK18="vmbo-k",4,IF(AK18="vmbo-g",5,IF(AK18="vmbo-t",6,IF(AK18="havo",7))))))))</f>
        <v/>
      </c>
      <c r="AM18" s="86">
        <f t="shared" ref="AM18:AM53" si="15">IF(AL18="",0,IF(AL18&lt;AJ18,0,IF(AL18&gt;=AJ18,1)))</f>
        <v>0</v>
      </c>
      <c r="AN18" s="34"/>
      <c r="AO18" s="85" t="str">
        <f t="shared" ref="AO18:AO53" si="16">IF(AN18="","",IF(AN18="pro",1,IF(AN18="lwoo",2,IF(AN18="vmbo-b",3,IF(AN18="vmbo-k",4,IF(AN18="vmbo-g",5,IF(AN18="vmbo-t",6,IF(AN18="havo",7))))))))</f>
        <v/>
      </c>
      <c r="AP18" s="87">
        <f t="shared" ref="AP18:AP53" si="17">IF(AO18="",0,IF(AO18&lt;AL18,0,IF(AO18&gt;=AL18,1)))</f>
        <v>0</v>
      </c>
    </row>
    <row r="19" spans="2:42" ht="15" customHeight="1" x14ac:dyDescent="0.25">
      <c r="B19">
        <v>2</v>
      </c>
      <c r="C19" s="96" t="s">
        <v>106</v>
      </c>
      <c r="D19" s="94" t="s">
        <v>17</v>
      </c>
      <c r="E19" s="94"/>
      <c r="F19" s="94"/>
      <c r="G19" s="30"/>
      <c r="H19" s="95"/>
      <c r="I19" s="112" t="s">
        <v>17</v>
      </c>
      <c r="J19" s="112" t="s">
        <v>17</v>
      </c>
      <c r="K19" s="12"/>
      <c r="L19" s="112" t="s">
        <v>17</v>
      </c>
      <c r="M19" s="113" t="s">
        <v>17</v>
      </c>
      <c r="N19" s="4" t="str">
        <f t="shared" si="0"/>
        <v/>
      </c>
      <c r="O19" s="4">
        <f t="shared" si="1"/>
        <v>1</v>
      </c>
      <c r="P19" s="4">
        <f t="shared" si="2"/>
        <v>1</v>
      </c>
      <c r="Q19" s="4" t="str">
        <f t="shared" ref="Q19:Q53" si="18">IF(D19="","",IF(K19="","",IF(K19=$D19,1,IF(K19&lt;$D19,1,IF(K19&gt;$D19,"",IF(K19="A+",1))))))</f>
        <v/>
      </c>
      <c r="R19" s="4">
        <f t="shared" si="3"/>
        <v>1</v>
      </c>
      <c r="S19" s="4">
        <f t="shared" si="4"/>
        <v>1</v>
      </c>
      <c r="T19" s="4">
        <f t="shared" si="5"/>
        <v>4</v>
      </c>
      <c r="U19" s="10">
        <f t="shared" si="6"/>
        <v>1</v>
      </c>
      <c r="V19" s="10" t="b">
        <f t="shared" si="7"/>
        <v>0</v>
      </c>
      <c r="W19" s="10" t="b">
        <f t="shared" si="8"/>
        <v>0</v>
      </c>
      <c r="X19" s="10" t="b">
        <f t="shared" si="9"/>
        <v>0</v>
      </c>
      <c r="Y19" s="10" t="b">
        <f t="shared" si="10"/>
        <v>0</v>
      </c>
      <c r="Z19" s="10" t="b">
        <f t="shared" ref="Z19:Z53" si="19">IF($D19="1",$AF19)</f>
        <v>0</v>
      </c>
      <c r="AA19" s="10" t="b">
        <f t="shared" ref="AA19:AA53" si="20">IF($D19=2,$AF19)</f>
        <v>0</v>
      </c>
      <c r="AB19" s="10" t="b">
        <f t="shared" ref="AB19:AB53" si="21">IF($D19=3,$AF19)</f>
        <v>0</v>
      </c>
      <c r="AC19" s="10" t="b">
        <f t="shared" ref="AC19:AC53" si="22">IF($D19=4,$AF19)</f>
        <v>0</v>
      </c>
      <c r="AD19" s="10" t="b">
        <f t="shared" ref="AD19:AD53" si="23">IF($D19=5,$AF19)</f>
        <v>0</v>
      </c>
      <c r="AE19" s="68">
        <f t="shared" si="11"/>
        <v>4</v>
      </c>
      <c r="AF19" s="102">
        <f t="shared" si="12"/>
        <v>1</v>
      </c>
      <c r="AG19" s="60" t="str">
        <f t="shared" ref="AG19:AG53" si="24">IF(F19="","",IF(F19="x",1))</f>
        <v/>
      </c>
      <c r="AH19" s="14" t="str">
        <f t="shared" ref="AH19:AH53" si="25">IF(E19="","",IF(E19="X",1))</f>
        <v/>
      </c>
      <c r="AI19" s="9"/>
      <c r="AJ19" s="84" t="str">
        <f t="shared" si="13"/>
        <v/>
      </c>
      <c r="AK19" s="55"/>
      <c r="AL19" s="85" t="str">
        <f t="shared" si="14"/>
        <v/>
      </c>
      <c r="AM19" s="86">
        <f t="shared" si="15"/>
        <v>0</v>
      </c>
      <c r="AN19" s="35"/>
      <c r="AO19" s="85" t="str">
        <f t="shared" si="16"/>
        <v/>
      </c>
      <c r="AP19" s="87">
        <f t="shared" si="17"/>
        <v>0</v>
      </c>
    </row>
    <row r="20" spans="2:42" ht="15" customHeight="1" x14ac:dyDescent="0.25">
      <c r="B20">
        <v>3</v>
      </c>
      <c r="C20" s="96" t="s">
        <v>107</v>
      </c>
      <c r="D20" s="94" t="s">
        <v>17</v>
      </c>
      <c r="E20" s="94"/>
      <c r="F20" s="9"/>
      <c r="G20" s="30"/>
      <c r="H20" s="95"/>
      <c r="I20" s="112" t="s">
        <v>18</v>
      </c>
      <c r="J20" s="112" t="s">
        <v>17</v>
      </c>
      <c r="K20" s="12"/>
      <c r="L20" s="112" t="s">
        <v>17</v>
      </c>
      <c r="M20" s="113" t="s">
        <v>17</v>
      </c>
      <c r="N20" s="4" t="str">
        <f t="shared" si="0"/>
        <v/>
      </c>
      <c r="O20" s="4" t="str">
        <f t="shared" si="1"/>
        <v/>
      </c>
      <c r="P20" s="4">
        <f t="shared" si="2"/>
        <v>1</v>
      </c>
      <c r="Q20" s="4" t="str">
        <f t="shared" si="18"/>
        <v/>
      </c>
      <c r="R20" s="4">
        <f t="shared" si="3"/>
        <v>1</v>
      </c>
      <c r="S20" s="4">
        <f t="shared" si="4"/>
        <v>1</v>
      </c>
      <c r="T20" s="4">
        <f t="shared" si="5"/>
        <v>3</v>
      </c>
      <c r="U20" s="10">
        <f t="shared" si="6"/>
        <v>0.75</v>
      </c>
      <c r="V20" s="10" t="b">
        <f t="shared" si="7"/>
        <v>0</v>
      </c>
      <c r="W20" s="10" t="b">
        <f t="shared" si="8"/>
        <v>0</v>
      </c>
      <c r="X20" s="10" t="b">
        <f t="shared" si="9"/>
        <v>0</v>
      </c>
      <c r="Y20" s="10" t="b">
        <f t="shared" si="10"/>
        <v>0</v>
      </c>
      <c r="Z20" s="10" t="b">
        <f t="shared" si="19"/>
        <v>0</v>
      </c>
      <c r="AA20" s="10" t="b">
        <f t="shared" si="20"/>
        <v>0</v>
      </c>
      <c r="AB20" s="10" t="b">
        <f t="shared" si="21"/>
        <v>0</v>
      </c>
      <c r="AC20" s="10" t="b">
        <f t="shared" si="22"/>
        <v>0</v>
      </c>
      <c r="AD20" s="10" t="b">
        <f t="shared" si="23"/>
        <v>0</v>
      </c>
      <c r="AE20" s="68">
        <f t="shared" si="11"/>
        <v>4</v>
      </c>
      <c r="AF20" s="102">
        <f t="shared" si="12"/>
        <v>0.75</v>
      </c>
      <c r="AG20" s="60" t="str">
        <f t="shared" si="24"/>
        <v/>
      </c>
      <c r="AH20" s="14" t="str">
        <f t="shared" si="25"/>
        <v/>
      </c>
      <c r="AI20" s="9"/>
      <c r="AJ20" s="84" t="str">
        <f t="shared" si="13"/>
        <v/>
      </c>
      <c r="AK20" s="55"/>
      <c r="AL20" s="85" t="str">
        <f t="shared" si="14"/>
        <v/>
      </c>
      <c r="AM20" s="86">
        <f t="shared" si="15"/>
        <v>0</v>
      </c>
      <c r="AN20" s="35"/>
      <c r="AO20" s="85" t="str">
        <f t="shared" si="16"/>
        <v/>
      </c>
      <c r="AP20" s="87">
        <f t="shared" si="17"/>
        <v>0</v>
      </c>
    </row>
    <row r="21" spans="2:42" ht="15" customHeight="1" x14ac:dyDescent="0.25">
      <c r="B21">
        <v>4</v>
      </c>
      <c r="C21" s="96" t="s">
        <v>108</v>
      </c>
      <c r="D21" s="94" t="s">
        <v>17</v>
      </c>
      <c r="E21" s="9"/>
      <c r="F21" s="9"/>
      <c r="G21" s="30"/>
      <c r="H21" s="95"/>
      <c r="I21" s="112" t="s">
        <v>17</v>
      </c>
      <c r="J21" s="112" t="s">
        <v>18</v>
      </c>
      <c r="K21" s="12"/>
      <c r="L21" s="112" t="s">
        <v>17</v>
      </c>
      <c r="M21" s="113" t="s">
        <v>17</v>
      </c>
      <c r="N21" s="4" t="str">
        <f t="shared" si="0"/>
        <v/>
      </c>
      <c r="O21" s="4">
        <f t="shared" si="1"/>
        <v>1</v>
      </c>
      <c r="P21" s="4" t="str">
        <f t="shared" si="2"/>
        <v/>
      </c>
      <c r="Q21" s="4" t="str">
        <f t="shared" si="18"/>
        <v/>
      </c>
      <c r="R21" s="4">
        <f t="shared" si="3"/>
        <v>1</v>
      </c>
      <c r="S21" s="4">
        <f t="shared" si="4"/>
        <v>1</v>
      </c>
      <c r="T21" s="4">
        <f t="shared" si="5"/>
        <v>3</v>
      </c>
      <c r="U21" s="10">
        <f t="shared" si="6"/>
        <v>0.75</v>
      </c>
      <c r="V21" s="10" t="b">
        <f t="shared" si="7"/>
        <v>0</v>
      </c>
      <c r="W21" s="10" t="b">
        <f t="shared" si="8"/>
        <v>0</v>
      </c>
      <c r="X21" s="10" t="b">
        <f t="shared" si="9"/>
        <v>0</v>
      </c>
      <c r="Y21" s="10" t="b">
        <f t="shared" si="10"/>
        <v>0</v>
      </c>
      <c r="Z21" s="10" t="b">
        <f t="shared" si="19"/>
        <v>0</v>
      </c>
      <c r="AA21" s="10" t="b">
        <f t="shared" si="20"/>
        <v>0</v>
      </c>
      <c r="AB21" s="10" t="b">
        <f t="shared" si="21"/>
        <v>0</v>
      </c>
      <c r="AC21" s="10" t="b">
        <f t="shared" si="22"/>
        <v>0</v>
      </c>
      <c r="AD21" s="10" t="b">
        <f t="shared" si="23"/>
        <v>0</v>
      </c>
      <c r="AE21" s="68">
        <f t="shared" si="11"/>
        <v>4</v>
      </c>
      <c r="AF21" s="102">
        <f t="shared" si="12"/>
        <v>0.75</v>
      </c>
      <c r="AG21" s="60" t="str">
        <f t="shared" si="24"/>
        <v/>
      </c>
      <c r="AH21" s="14" t="str">
        <f t="shared" si="25"/>
        <v/>
      </c>
      <c r="AI21" s="9"/>
      <c r="AJ21" s="84" t="str">
        <f t="shared" si="13"/>
        <v/>
      </c>
      <c r="AK21" s="55"/>
      <c r="AL21" s="85" t="str">
        <f t="shared" si="14"/>
        <v/>
      </c>
      <c r="AM21" s="86">
        <f t="shared" si="15"/>
        <v>0</v>
      </c>
      <c r="AN21" s="35"/>
      <c r="AO21" s="85" t="str">
        <f t="shared" si="16"/>
        <v/>
      </c>
      <c r="AP21" s="87">
        <f t="shared" si="17"/>
        <v>0</v>
      </c>
    </row>
    <row r="22" spans="2:42" ht="15" customHeight="1" x14ac:dyDescent="0.25">
      <c r="B22">
        <v>5</v>
      </c>
      <c r="C22" s="96" t="s">
        <v>122</v>
      </c>
      <c r="D22" s="94" t="s">
        <v>17</v>
      </c>
      <c r="E22" s="9"/>
      <c r="F22" s="9"/>
      <c r="G22" s="30"/>
      <c r="H22" s="95"/>
      <c r="I22" s="112" t="s">
        <v>17</v>
      </c>
      <c r="J22" s="112" t="s">
        <v>18</v>
      </c>
      <c r="K22" s="12"/>
      <c r="L22" s="112" t="s">
        <v>18</v>
      </c>
      <c r="M22" s="113" t="s">
        <v>17</v>
      </c>
      <c r="N22" s="4" t="str">
        <f t="shared" si="0"/>
        <v/>
      </c>
      <c r="O22" s="4">
        <f t="shared" si="1"/>
        <v>1</v>
      </c>
      <c r="P22" s="4" t="str">
        <f t="shared" si="2"/>
        <v/>
      </c>
      <c r="Q22" s="4" t="str">
        <f t="shared" si="18"/>
        <v/>
      </c>
      <c r="R22" s="4" t="str">
        <f t="shared" si="3"/>
        <v/>
      </c>
      <c r="S22" s="4">
        <f t="shared" si="4"/>
        <v>1</v>
      </c>
      <c r="T22" s="4">
        <f t="shared" si="5"/>
        <v>2</v>
      </c>
      <c r="U22" s="10">
        <f t="shared" si="6"/>
        <v>0.5</v>
      </c>
      <c r="V22" s="10" t="b">
        <f t="shared" si="7"/>
        <v>0</v>
      </c>
      <c r="W22" s="10" t="b">
        <f t="shared" si="8"/>
        <v>0</v>
      </c>
      <c r="X22" s="10" t="b">
        <f t="shared" si="9"/>
        <v>0</v>
      </c>
      <c r="Y22" s="10" t="b">
        <f t="shared" si="10"/>
        <v>0</v>
      </c>
      <c r="Z22" s="10" t="b">
        <f t="shared" si="19"/>
        <v>0</v>
      </c>
      <c r="AA22" s="10" t="b">
        <f t="shared" si="20"/>
        <v>0</v>
      </c>
      <c r="AB22" s="10" t="b">
        <f t="shared" si="21"/>
        <v>0</v>
      </c>
      <c r="AC22" s="10" t="b">
        <f t="shared" si="22"/>
        <v>0</v>
      </c>
      <c r="AD22" s="10" t="b">
        <f t="shared" si="23"/>
        <v>0</v>
      </c>
      <c r="AE22" s="68">
        <f t="shared" si="11"/>
        <v>4</v>
      </c>
      <c r="AF22" s="102">
        <f t="shared" si="12"/>
        <v>0.5</v>
      </c>
      <c r="AG22" s="60" t="str">
        <f t="shared" si="24"/>
        <v/>
      </c>
      <c r="AH22" s="14" t="str">
        <f t="shared" si="25"/>
        <v/>
      </c>
      <c r="AI22" s="9"/>
      <c r="AJ22" s="84" t="str">
        <f t="shared" si="13"/>
        <v/>
      </c>
      <c r="AK22" s="55"/>
      <c r="AL22" s="85" t="str">
        <f t="shared" si="14"/>
        <v/>
      </c>
      <c r="AM22" s="86">
        <f t="shared" si="15"/>
        <v>0</v>
      </c>
      <c r="AN22" s="35"/>
      <c r="AO22" s="85" t="str">
        <f t="shared" si="16"/>
        <v/>
      </c>
      <c r="AP22" s="87">
        <f t="shared" si="17"/>
        <v>0</v>
      </c>
    </row>
    <row r="23" spans="2:42" ht="15" customHeight="1" x14ac:dyDescent="0.25">
      <c r="B23">
        <v>6</v>
      </c>
      <c r="C23" s="96" t="s">
        <v>109</v>
      </c>
      <c r="D23" s="94" t="s">
        <v>19</v>
      </c>
      <c r="E23" s="9"/>
      <c r="F23" s="9"/>
      <c r="G23" s="30"/>
      <c r="H23" s="95"/>
      <c r="I23" s="112" t="s">
        <v>20</v>
      </c>
      <c r="J23" s="112" t="s">
        <v>18</v>
      </c>
      <c r="K23" s="12"/>
      <c r="L23" s="112" t="s">
        <v>17</v>
      </c>
      <c r="M23" s="113" t="s">
        <v>18</v>
      </c>
      <c r="N23" s="4" t="str">
        <f t="shared" si="0"/>
        <v/>
      </c>
      <c r="O23" s="4" t="str">
        <f t="shared" si="1"/>
        <v/>
      </c>
      <c r="P23" s="4">
        <f t="shared" si="2"/>
        <v>1</v>
      </c>
      <c r="Q23" s="4" t="str">
        <f t="shared" si="18"/>
        <v/>
      </c>
      <c r="R23" s="4">
        <f t="shared" si="3"/>
        <v>1</v>
      </c>
      <c r="S23" s="4">
        <f t="shared" si="4"/>
        <v>1</v>
      </c>
      <c r="T23" s="4">
        <f t="shared" si="5"/>
        <v>3</v>
      </c>
      <c r="U23" s="10" t="b">
        <f t="shared" si="6"/>
        <v>0</v>
      </c>
      <c r="V23" s="10" t="b">
        <f t="shared" si="7"/>
        <v>0</v>
      </c>
      <c r="W23" s="10">
        <f t="shared" si="8"/>
        <v>0.75</v>
      </c>
      <c r="X23" s="10" t="b">
        <f t="shared" si="9"/>
        <v>0</v>
      </c>
      <c r="Y23" s="10" t="b">
        <f t="shared" si="10"/>
        <v>0</v>
      </c>
      <c r="Z23" s="10" t="b">
        <f t="shared" si="19"/>
        <v>0</v>
      </c>
      <c r="AA23" s="10" t="b">
        <f t="shared" si="20"/>
        <v>0</v>
      </c>
      <c r="AB23" s="10" t="b">
        <f t="shared" si="21"/>
        <v>0</v>
      </c>
      <c r="AC23" s="10" t="b">
        <f t="shared" si="22"/>
        <v>0</v>
      </c>
      <c r="AD23" s="10" t="b">
        <f t="shared" si="23"/>
        <v>0</v>
      </c>
      <c r="AE23" s="68">
        <f t="shared" si="11"/>
        <v>4</v>
      </c>
      <c r="AF23" s="102">
        <f t="shared" si="12"/>
        <v>0.75</v>
      </c>
      <c r="AG23" s="60" t="str">
        <f t="shared" si="24"/>
        <v/>
      </c>
      <c r="AH23" s="14" t="str">
        <f t="shared" si="25"/>
        <v/>
      </c>
      <c r="AI23" s="9"/>
      <c r="AJ23" s="84" t="str">
        <f t="shared" si="13"/>
        <v/>
      </c>
      <c r="AK23" s="55"/>
      <c r="AL23" s="85" t="str">
        <f t="shared" si="14"/>
        <v/>
      </c>
      <c r="AM23" s="86">
        <f t="shared" si="15"/>
        <v>0</v>
      </c>
      <c r="AN23" s="35"/>
      <c r="AO23" s="85" t="str">
        <f t="shared" si="16"/>
        <v/>
      </c>
      <c r="AP23" s="87">
        <f t="shared" si="17"/>
        <v>0</v>
      </c>
    </row>
    <row r="24" spans="2:42" ht="15" customHeight="1" x14ac:dyDescent="0.25">
      <c r="B24">
        <v>7</v>
      </c>
      <c r="C24" s="96" t="s">
        <v>110</v>
      </c>
      <c r="D24" s="94" t="s">
        <v>20</v>
      </c>
      <c r="E24" s="94" t="s">
        <v>83</v>
      </c>
      <c r="F24" s="94"/>
      <c r="G24" s="30"/>
      <c r="H24" s="95"/>
      <c r="I24" s="112" t="s">
        <v>20</v>
      </c>
      <c r="J24" s="112" t="s">
        <v>18</v>
      </c>
      <c r="K24" s="12"/>
      <c r="L24" s="112" t="s">
        <v>19</v>
      </c>
      <c r="M24" s="113" t="s">
        <v>18</v>
      </c>
      <c r="N24" s="4" t="str">
        <f t="shared" si="0"/>
        <v/>
      </c>
      <c r="O24" s="4">
        <f t="shared" si="1"/>
        <v>1</v>
      </c>
      <c r="P24" s="4">
        <f t="shared" si="2"/>
        <v>1</v>
      </c>
      <c r="Q24" s="4" t="str">
        <f t="shared" si="18"/>
        <v/>
      </c>
      <c r="R24" s="4">
        <f t="shared" si="3"/>
        <v>1</v>
      </c>
      <c r="S24" s="4">
        <f t="shared" si="4"/>
        <v>1</v>
      </c>
      <c r="T24" s="4">
        <f t="shared" si="5"/>
        <v>4</v>
      </c>
      <c r="U24" s="10" t="b">
        <f t="shared" si="6"/>
        <v>0</v>
      </c>
      <c r="V24" s="10" t="b">
        <f t="shared" si="7"/>
        <v>0</v>
      </c>
      <c r="W24" s="10" t="b">
        <f t="shared" si="8"/>
        <v>0</v>
      </c>
      <c r="X24" s="10">
        <f t="shared" si="9"/>
        <v>1</v>
      </c>
      <c r="Y24" s="10" t="b">
        <f t="shared" si="10"/>
        <v>0</v>
      </c>
      <c r="Z24" s="10" t="b">
        <f t="shared" si="19"/>
        <v>0</v>
      </c>
      <c r="AA24" s="10" t="b">
        <f t="shared" si="20"/>
        <v>0</v>
      </c>
      <c r="AB24" s="10" t="b">
        <f t="shared" si="21"/>
        <v>0</v>
      </c>
      <c r="AC24" s="10" t="b">
        <f t="shared" si="22"/>
        <v>0</v>
      </c>
      <c r="AD24" s="10" t="b">
        <f t="shared" si="23"/>
        <v>0</v>
      </c>
      <c r="AE24" s="68">
        <f t="shared" si="11"/>
        <v>4</v>
      </c>
      <c r="AF24" s="102">
        <f t="shared" si="12"/>
        <v>1</v>
      </c>
      <c r="AG24" s="60" t="str">
        <f t="shared" si="24"/>
        <v/>
      </c>
      <c r="AH24" s="14">
        <f t="shared" si="25"/>
        <v>1</v>
      </c>
      <c r="AI24" s="9"/>
      <c r="AJ24" s="84" t="str">
        <f t="shared" si="13"/>
        <v/>
      </c>
      <c r="AK24" s="55"/>
      <c r="AL24" s="85" t="str">
        <f t="shared" si="14"/>
        <v/>
      </c>
      <c r="AM24" s="86">
        <f t="shared" si="15"/>
        <v>0</v>
      </c>
      <c r="AN24" s="35"/>
      <c r="AO24" s="85" t="str">
        <f t="shared" si="16"/>
        <v/>
      </c>
      <c r="AP24" s="87">
        <f t="shared" si="17"/>
        <v>0</v>
      </c>
    </row>
    <row r="25" spans="2:42" ht="15" customHeight="1" x14ac:dyDescent="0.25">
      <c r="B25">
        <v>8</v>
      </c>
      <c r="C25" s="119" t="s">
        <v>105</v>
      </c>
      <c r="D25" s="94" t="s">
        <v>19</v>
      </c>
      <c r="E25" s="9"/>
      <c r="F25" s="9"/>
      <c r="G25" s="30"/>
      <c r="H25" s="11"/>
      <c r="I25" s="112" t="s">
        <v>18</v>
      </c>
      <c r="J25" s="112" t="s">
        <v>19</v>
      </c>
      <c r="K25" s="12"/>
      <c r="L25" s="112" t="s">
        <v>18</v>
      </c>
      <c r="M25" s="113" t="s">
        <v>17</v>
      </c>
      <c r="N25" s="4" t="str">
        <f t="shared" si="0"/>
        <v/>
      </c>
      <c r="O25" s="4">
        <f t="shared" si="1"/>
        <v>1</v>
      </c>
      <c r="P25" s="4">
        <f t="shared" si="2"/>
        <v>1</v>
      </c>
      <c r="Q25" s="4" t="str">
        <f t="shared" si="18"/>
        <v/>
      </c>
      <c r="R25" s="4">
        <f t="shared" si="3"/>
        <v>1</v>
      </c>
      <c r="S25" s="4">
        <f t="shared" si="4"/>
        <v>1</v>
      </c>
      <c r="T25" s="4">
        <f t="shared" si="5"/>
        <v>4</v>
      </c>
      <c r="U25" s="10" t="b">
        <f t="shared" si="6"/>
        <v>0</v>
      </c>
      <c r="V25" s="10" t="b">
        <f t="shared" si="7"/>
        <v>0</v>
      </c>
      <c r="W25" s="10">
        <f t="shared" si="8"/>
        <v>1</v>
      </c>
      <c r="X25" s="10" t="b">
        <f t="shared" si="9"/>
        <v>0</v>
      </c>
      <c r="Y25" s="10" t="b">
        <f t="shared" si="10"/>
        <v>0</v>
      </c>
      <c r="Z25" s="10" t="b">
        <f t="shared" si="19"/>
        <v>0</v>
      </c>
      <c r="AA25" s="10" t="b">
        <f t="shared" si="20"/>
        <v>0</v>
      </c>
      <c r="AB25" s="10" t="b">
        <f t="shared" si="21"/>
        <v>0</v>
      </c>
      <c r="AC25" s="10" t="b">
        <f t="shared" si="22"/>
        <v>0</v>
      </c>
      <c r="AD25" s="10" t="b">
        <f t="shared" si="23"/>
        <v>0</v>
      </c>
      <c r="AE25" s="68">
        <f t="shared" si="11"/>
        <v>4</v>
      </c>
      <c r="AF25" s="102">
        <f t="shared" si="12"/>
        <v>1</v>
      </c>
      <c r="AG25" s="60" t="str">
        <f t="shared" si="24"/>
        <v/>
      </c>
      <c r="AH25" s="14" t="str">
        <f t="shared" si="25"/>
        <v/>
      </c>
      <c r="AI25" s="9"/>
      <c r="AJ25" s="84" t="str">
        <f t="shared" si="13"/>
        <v/>
      </c>
      <c r="AK25" s="55"/>
      <c r="AL25" s="85" t="str">
        <f t="shared" si="14"/>
        <v/>
      </c>
      <c r="AM25" s="86">
        <f t="shared" si="15"/>
        <v>0</v>
      </c>
      <c r="AN25" s="35"/>
      <c r="AO25" s="85" t="str">
        <f t="shared" si="16"/>
        <v/>
      </c>
      <c r="AP25" s="87">
        <f t="shared" si="17"/>
        <v>0</v>
      </c>
    </row>
    <row r="26" spans="2:42" ht="15" customHeight="1" x14ac:dyDescent="0.25">
      <c r="B26">
        <v>9</v>
      </c>
      <c r="C26" s="20" t="s">
        <v>123</v>
      </c>
      <c r="D26" s="9" t="s">
        <v>18</v>
      </c>
      <c r="E26" s="9"/>
      <c r="F26" s="9"/>
      <c r="G26" s="30"/>
      <c r="H26" s="11"/>
      <c r="I26" s="12" t="s">
        <v>18</v>
      </c>
      <c r="J26" s="12" t="s">
        <v>18</v>
      </c>
      <c r="K26" s="12"/>
      <c r="L26" s="12" t="s">
        <v>19</v>
      </c>
      <c r="M26" s="13" t="s">
        <v>19</v>
      </c>
      <c r="N26" s="4" t="str">
        <f t="shared" si="0"/>
        <v/>
      </c>
      <c r="O26" s="4">
        <f t="shared" si="1"/>
        <v>1</v>
      </c>
      <c r="P26" s="4">
        <f t="shared" si="2"/>
        <v>1</v>
      </c>
      <c r="Q26" s="4" t="str">
        <f t="shared" si="18"/>
        <v/>
      </c>
      <c r="R26" s="4" t="str">
        <f t="shared" si="3"/>
        <v/>
      </c>
      <c r="S26" s="4" t="str">
        <f t="shared" si="4"/>
        <v/>
      </c>
      <c r="T26" s="4">
        <f t="shared" si="5"/>
        <v>2</v>
      </c>
      <c r="U26" s="10" t="b">
        <f t="shared" si="6"/>
        <v>0</v>
      </c>
      <c r="V26" s="10">
        <f t="shared" si="7"/>
        <v>0.5</v>
      </c>
      <c r="W26" s="10" t="b">
        <f t="shared" si="8"/>
        <v>0</v>
      </c>
      <c r="X26" s="10" t="b">
        <f t="shared" si="9"/>
        <v>0</v>
      </c>
      <c r="Y26" s="10" t="b">
        <f t="shared" si="10"/>
        <v>0</v>
      </c>
      <c r="Z26" s="10" t="b">
        <f t="shared" si="19"/>
        <v>0</v>
      </c>
      <c r="AA26" s="10" t="b">
        <f t="shared" si="20"/>
        <v>0</v>
      </c>
      <c r="AB26" s="10" t="b">
        <f t="shared" si="21"/>
        <v>0</v>
      </c>
      <c r="AC26" s="10" t="b">
        <f t="shared" si="22"/>
        <v>0</v>
      </c>
      <c r="AD26" s="10" t="b">
        <f t="shared" si="23"/>
        <v>0</v>
      </c>
      <c r="AE26" s="68">
        <f t="shared" si="11"/>
        <v>4</v>
      </c>
      <c r="AF26" s="102">
        <f t="shared" si="12"/>
        <v>0.5</v>
      </c>
      <c r="AG26" s="60" t="str">
        <f t="shared" si="24"/>
        <v/>
      </c>
      <c r="AH26" s="14" t="str">
        <f t="shared" si="25"/>
        <v/>
      </c>
      <c r="AI26" s="9"/>
      <c r="AJ26" s="84" t="str">
        <f t="shared" si="13"/>
        <v/>
      </c>
      <c r="AK26" s="55"/>
      <c r="AL26" s="85" t="str">
        <f t="shared" si="14"/>
        <v/>
      </c>
      <c r="AM26" s="86">
        <f t="shared" si="15"/>
        <v>0</v>
      </c>
      <c r="AN26" s="35"/>
      <c r="AO26" s="85" t="str">
        <f t="shared" si="16"/>
        <v/>
      </c>
      <c r="AP26" s="87">
        <f t="shared" si="17"/>
        <v>0</v>
      </c>
    </row>
    <row r="27" spans="2:42" ht="15" customHeight="1" x14ac:dyDescent="0.25">
      <c r="B27">
        <v>10</v>
      </c>
      <c r="C27" s="20" t="s">
        <v>124</v>
      </c>
      <c r="D27" s="9" t="s">
        <v>19</v>
      </c>
      <c r="E27" s="9"/>
      <c r="F27" s="9"/>
      <c r="G27" s="30"/>
      <c r="H27" s="11"/>
      <c r="I27" s="12" t="s">
        <v>19</v>
      </c>
      <c r="J27" s="12" t="s">
        <v>19</v>
      </c>
      <c r="K27" s="12"/>
      <c r="L27" s="12" t="s">
        <v>18</v>
      </c>
      <c r="M27" s="13" t="s">
        <v>18</v>
      </c>
      <c r="N27" s="4" t="str">
        <f t="shared" si="0"/>
        <v/>
      </c>
      <c r="O27" s="4">
        <f t="shared" si="1"/>
        <v>1</v>
      </c>
      <c r="P27" s="4">
        <f t="shared" si="2"/>
        <v>1</v>
      </c>
      <c r="Q27" s="4" t="str">
        <f t="shared" si="18"/>
        <v/>
      </c>
      <c r="R27" s="4">
        <f t="shared" si="3"/>
        <v>1</v>
      </c>
      <c r="S27" s="4">
        <f t="shared" si="4"/>
        <v>1</v>
      </c>
      <c r="T27" s="4">
        <f t="shared" si="5"/>
        <v>4</v>
      </c>
      <c r="U27" s="10" t="b">
        <f t="shared" si="6"/>
        <v>0</v>
      </c>
      <c r="V27" s="10" t="b">
        <f t="shared" si="7"/>
        <v>0</v>
      </c>
      <c r="W27" s="10">
        <f t="shared" si="8"/>
        <v>1</v>
      </c>
      <c r="X27" s="10" t="b">
        <f t="shared" si="9"/>
        <v>0</v>
      </c>
      <c r="Y27" s="10" t="b">
        <f t="shared" si="10"/>
        <v>0</v>
      </c>
      <c r="Z27" s="10" t="b">
        <f t="shared" si="19"/>
        <v>0</v>
      </c>
      <c r="AA27" s="10" t="b">
        <f t="shared" si="20"/>
        <v>0</v>
      </c>
      <c r="AB27" s="10" t="b">
        <f t="shared" si="21"/>
        <v>0</v>
      </c>
      <c r="AC27" s="10" t="b">
        <f t="shared" si="22"/>
        <v>0</v>
      </c>
      <c r="AD27" s="10" t="b">
        <f t="shared" si="23"/>
        <v>0</v>
      </c>
      <c r="AE27" s="68">
        <f t="shared" si="11"/>
        <v>4</v>
      </c>
      <c r="AF27" s="102">
        <f t="shared" si="12"/>
        <v>1</v>
      </c>
      <c r="AG27" s="60" t="str">
        <f t="shared" si="24"/>
        <v/>
      </c>
      <c r="AH27" s="14" t="str">
        <f t="shared" si="25"/>
        <v/>
      </c>
      <c r="AI27" s="9"/>
      <c r="AJ27" s="84" t="str">
        <f t="shared" si="13"/>
        <v/>
      </c>
      <c r="AK27" s="55"/>
      <c r="AL27" s="85" t="str">
        <f t="shared" si="14"/>
        <v/>
      </c>
      <c r="AM27" s="86">
        <f t="shared" si="15"/>
        <v>0</v>
      </c>
      <c r="AN27" s="35"/>
      <c r="AO27" s="85" t="str">
        <f t="shared" si="16"/>
        <v/>
      </c>
      <c r="AP27" s="87">
        <f t="shared" si="17"/>
        <v>0</v>
      </c>
    </row>
    <row r="28" spans="2:42" ht="15" customHeight="1" x14ac:dyDescent="0.25">
      <c r="B28">
        <v>11</v>
      </c>
      <c r="C28" s="20"/>
      <c r="D28" s="9"/>
      <c r="E28" s="9"/>
      <c r="F28" s="9"/>
      <c r="G28" s="30"/>
      <c r="H28" s="11"/>
      <c r="I28" s="12"/>
      <c r="J28" s="12"/>
      <c r="K28" s="12"/>
      <c r="L28" s="12"/>
      <c r="M28" s="13"/>
      <c r="N28" s="4" t="str">
        <f t="shared" si="0"/>
        <v/>
      </c>
      <c r="O28" s="4" t="str">
        <f t="shared" si="1"/>
        <v/>
      </c>
      <c r="P28" s="4" t="str">
        <f t="shared" si="2"/>
        <v/>
      </c>
      <c r="Q28" s="4" t="str">
        <f t="shared" si="18"/>
        <v/>
      </c>
      <c r="R28" s="4" t="str">
        <f t="shared" si="3"/>
        <v/>
      </c>
      <c r="S28" s="4" t="str">
        <f t="shared" si="4"/>
        <v/>
      </c>
      <c r="T28" s="4">
        <f t="shared" si="5"/>
        <v>0</v>
      </c>
      <c r="U28" s="10" t="b">
        <f t="shared" si="6"/>
        <v>0</v>
      </c>
      <c r="V28" s="10" t="b">
        <f t="shared" si="7"/>
        <v>0</v>
      </c>
      <c r="W28" s="10" t="b">
        <f t="shared" si="8"/>
        <v>0</v>
      </c>
      <c r="X28" s="10" t="b">
        <f t="shared" si="9"/>
        <v>0</v>
      </c>
      <c r="Y28" s="10" t="b">
        <f t="shared" si="10"/>
        <v>0</v>
      </c>
      <c r="Z28" s="10" t="b">
        <f t="shared" si="19"/>
        <v>0</v>
      </c>
      <c r="AA28" s="10" t="b">
        <f t="shared" si="20"/>
        <v>0</v>
      </c>
      <c r="AB28" s="10" t="b">
        <f t="shared" si="21"/>
        <v>0</v>
      </c>
      <c r="AC28" s="10" t="b">
        <f t="shared" si="22"/>
        <v>0</v>
      </c>
      <c r="AD28" s="10" t="b">
        <f t="shared" si="23"/>
        <v>0</v>
      </c>
      <c r="AE28" s="68" t="str">
        <f t="shared" si="11"/>
        <v/>
      </c>
      <c r="AF28" s="102" t="str">
        <f t="shared" si="12"/>
        <v/>
      </c>
      <c r="AG28" s="60" t="str">
        <f t="shared" si="24"/>
        <v/>
      </c>
      <c r="AH28" s="14" t="str">
        <f t="shared" si="25"/>
        <v/>
      </c>
      <c r="AI28" s="9"/>
      <c r="AJ28" s="84" t="str">
        <f t="shared" si="13"/>
        <v/>
      </c>
      <c r="AK28" s="55"/>
      <c r="AL28" s="85" t="str">
        <f t="shared" si="14"/>
        <v/>
      </c>
      <c r="AM28" s="86">
        <f t="shared" si="15"/>
        <v>0</v>
      </c>
      <c r="AN28" s="35"/>
      <c r="AO28" s="85" t="str">
        <f t="shared" si="16"/>
        <v/>
      </c>
      <c r="AP28" s="87">
        <f t="shared" si="17"/>
        <v>0</v>
      </c>
    </row>
    <row r="29" spans="2:42" ht="15" customHeight="1" x14ac:dyDescent="0.25">
      <c r="B29">
        <v>12</v>
      </c>
      <c r="C29" s="20"/>
      <c r="D29" s="9"/>
      <c r="E29" s="9"/>
      <c r="F29" s="9"/>
      <c r="G29" s="30"/>
      <c r="H29" s="11"/>
      <c r="I29" s="12"/>
      <c r="J29" s="12"/>
      <c r="K29" s="12"/>
      <c r="L29" s="12"/>
      <c r="M29" s="13"/>
      <c r="N29" s="4" t="str">
        <f t="shared" si="0"/>
        <v/>
      </c>
      <c r="O29" s="4" t="str">
        <f t="shared" si="1"/>
        <v/>
      </c>
      <c r="P29" s="4" t="str">
        <f t="shared" si="2"/>
        <v/>
      </c>
      <c r="Q29" s="4" t="str">
        <f t="shared" si="18"/>
        <v/>
      </c>
      <c r="R29" s="4" t="str">
        <f t="shared" si="3"/>
        <v/>
      </c>
      <c r="S29" s="4" t="str">
        <f t="shared" si="4"/>
        <v/>
      </c>
      <c r="T29" s="4">
        <f t="shared" si="5"/>
        <v>0</v>
      </c>
      <c r="U29" s="10" t="b">
        <f t="shared" si="6"/>
        <v>0</v>
      </c>
      <c r="V29" s="10" t="b">
        <f t="shared" si="7"/>
        <v>0</v>
      </c>
      <c r="W29" s="10" t="b">
        <f t="shared" si="8"/>
        <v>0</v>
      </c>
      <c r="X29" s="10" t="b">
        <f t="shared" si="9"/>
        <v>0</v>
      </c>
      <c r="Y29" s="10" t="b">
        <f t="shared" si="10"/>
        <v>0</v>
      </c>
      <c r="Z29" s="10" t="b">
        <f t="shared" si="19"/>
        <v>0</v>
      </c>
      <c r="AA29" s="10" t="b">
        <f t="shared" si="20"/>
        <v>0</v>
      </c>
      <c r="AB29" s="10" t="b">
        <f t="shared" si="21"/>
        <v>0</v>
      </c>
      <c r="AC29" s="10" t="b">
        <f t="shared" si="22"/>
        <v>0</v>
      </c>
      <c r="AD29" s="10" t="b">
        <f t="shared" si="23"/>
        <v>0</v>
      </c>
      <c r="AE29" s="68" t="str">
        <f t="shared" si="11"/>
        <v/>
      </c>
      <c r="AF29" s="102" t="str">
        <f t="shared" si="12"/>
        <v/>
      </c>
      <c r="AG29" s="60" t="str">
        <f t="shared" si="24"/>
        <v/>
      </c>
      <c r="AH29" s="14" t="str">
        <f t="shared" si="25"/>
        <v/>
      </c>
      <c r="AI29" s="9"/>
      <c r="AJ29" s="84" t="str">
        <f t="shared" si="13"/>
        <v/>
      </c>
      <c r="AK29" s="55"/>
      <c r="AL29" s="85" t="str">
        <f t="shared" si="14"/>
        <v/>
      </c>
      <c r="AM29" s="86">
        <f t="shared" si="15"/>
        <v>0</v>
      </c>
      <c r="AN29" s="35"/>
      <c r="AO29" s="85" t="str">
        <f t="shared" si="16"/>
        <v/>
      </c>
      <c r="AP29" s="87">
        <f t="shared" si="17"/>
        <v>0</v>
      </c>
    </row>
    <row r="30" spans="2:42" ht="15" customHeight="1" x14ac:dyDescent="0.25">
      <c r="B30">
        <v>13</v>
      </c>
      <c r="C30" s="20"/>
      <c r="D30" s="9"/>
      <c r="E30" s="9"/>
      <c r="F30" s="9"/>
      <c r="G30" s="30"/>
      <c r="H30" s="11"/>
      <c r="I30" s="12"/>
      <c r="J30" s="12"/>
      <c r="K30" s="12"/>
      <c r="L30" s="12"/>
      <c r="M30" s="13"/>
      <c r="N30" s="4" t="str">
        <f t="shared" si="0"/>
        <v/>
      </c>
      <c r="O30" s="4" t="str">
        <f t="shared" si="1"/>
        <v/>
      </c>
      <c r="P30" s="4" t="str">
        <f t="shared" si="2"/>
        <v/>
      </c>
      <c r="Q30" s="4" t="str">
        <f t="shared" si="18"/>
        <v/>
      </c>
      <c r="R30" s="4" t="str">
        <f t="shared" si="3"/>
        <v/>
      </c>
      <c r="S30" s="4" t="str">
        <f t="shared" si="4"/>
        <v/>
      </c>
      <c r="T30" s="4">
        <f t="shared" si="5"/>
        <v>0</v>
      </c>
      <c r="U30" s="10" t="b">
        <f t="shared" si="6"/>
        <v>0</v>
      </c>
      <c r="V30" s="10" t="b">
        <f t="shared" si="7"/>
        <v>0</v>
      </c>
      <c r="W30" s="10" t="b">
        <f t="shared" si="8"/>
        <v>0</v>
      </c>
      <c r="X30" s="10" t="b">
        <f t="shared" si="9"/>
        <v>0</v>
      </c>
      <c r="Y30" s="10" t="b">
        <f t="shared" si="10"/>
        <v>0</v>
      </c>
      <c r="Z30" s="10" t="b">
        <f t="shared" si="19"/>
        <v>0</v>
      </c>
      <c r="AA30" s="10" t="b">
        <f t="shared" si="20"/>
        <v>0</v>
      </c>
      <c r="AB30" s="10" t="b">
        <f t="shared" si="21"/>
        <v>0</v>
      </c>
      <c r="AC30" s="10" t="b">
        <f t="shared" si="22"/>
        <v>0</v>
      </c>
      <c r="AD30" s="10" t="b">
        <f t="shared" si="23"/>
        <v>0</v>
      </c>
      <c r="AE30" s="68" t="str">
        <f t="shared" si="11"/>
        <v/>
      </c>
      <c r="AF30" s="102" t="str">
        <f t="shared" si="12"/>
        <v/>
      </c>
      <c r="AG30" s="60" t="str">
        <f t="shared" si="24"/>
        <v/>
      </c>
      <c r="AH30" s="14" t="str">
        <f t="shared" si="25"/>
        <v/>
      </c>
      <c r="AI30" s="9"/>
      <c r="AJ30" s="84" t="str">
        <f t="shared" si="13"/>
        <v/>
      </c>
      <c r="AK30" s="55"/>
      <c r="AL30" s="85" t="str">
        <f t="shared" si="14"/>
        <v/>
      </c>
      <c r="AM30" s="86">
        <f t="shared" si="15"/>
        <v>0</v>
      </c>
      <c r="AN30" s="35"/>
      <c r="AO30" s="85" t="str">
        <f t="shared" si="16"/>
        <v/>
      </c>
      <c r="AP30" s="87">
        <f t="shared" si="17"/>
        <v>0</v>
      </c>
    </row>
    <row r="31" spans="2:42" ht="15" customHeight="1" x14ac:dyDescent="0.25">
      <c r="B31">
        <v>14</v>
      </c>
      <c r="C31" s="20"/>
      <c r="D31" s="9"/>
      <c r="E31" s="9"/>
      <c r="F31" s="9"/>
      <c r="G31" s="30"/>
      <c r="H31" s="11"/>
      <c r="I31" s="12"/>
      <c r="J31" s="12"/>
      <c r="K31" s="12"/>
      <c r="L31" s="12"/>
      <c r="M31" s="13"/>
      <c r="N31" s="4" t="str">
        <f t="shared" si="0"/>
        <v/>
      </c>
      <c r="O31" s="4" t="str">
        <f t="shared" si="1"/>
        <v/>
      </c>
      <c r="P31" s="4" t="str">
        <f t="shared" si="2"/>
        <v/>
      </c>
      <c r="Q31" s="4" t="str">
        <f t="shared" si="18"/>
        <v/>
      </c>
      <c r="R31" s="4" t="str">
        <f t="shared" si="3"/>
        <v/>
      </c>
      <c r="S31" s="4" t="str">
        <f t="shared" si="4"/>
        <v/>
      </c>
      <c r="T31" s="4">
        <f t="shared" si="5"/>
        <v>0</v>
      </c>
      <c r="U31" s="10" t="b">
        <f t="shared" si="6"/>
        <v>0</v>
      </c>
      <c r="V31" s="10" t="b">
        <f t="shared" si="7"/>
        <v>0</v>
      </c>
      <c r="W31" s="10" t="b">
        <f t="shared" si="8"/>
        <v>0</v>
      </c>
      <c r="X31" s="10" t="b">
        <f t="shared" si="9"/>
        <v>0</v>
      </c>
      <c r="Y31" s="10" t="b">
        <f t="shared" si="10"/>
        <v>0</v>
      </c>
      <c r="Z31" s="10" t="b">
        <f t="shared" si="19"/>
        <v>0</v>
      </c>
      <c r="AA31" s="10" t="b">
        <f t="shared" si="20"/>
        <v>0</v>
      </c>
      <c r="AB31" s="10" t="b">
        <f t="shared" si="21"/>
        <v>0</v>
      </c>
      <c r="AC31" s="10" t="b">
        <f t="shared" si="22"/>
        <v>0</v>
      </c>
      <c r="AD31" s="10" t="b">
        <f t="shared" si="23"/>
        <v>0</v>
      </c>
      <c r="AE31" s="68" t="str">
        <f t="shared" si="11"/>
        <v/>
      </c>
      <c r="AF31" s="102" t="str">
        <f t="shared" si="12"/>
        <v/>
      </c>
      <c r="AG31" s="60" t="str">
        <f t="shared" si="24"/>
        <v/>
      </c>
      <c r="AH31" s="14" t="str">
        <f t="shared" si="25"/>
        <v/>
      </c>
      <c r="AI31" s="9"/>
      <c r="AJ31" s="84" t="str">
        <f t="shared" si="13"/>
        <v/>
      </c>
      <c r="AK31" s="55"/>
      <c r="AL31" s="85" t="str">
        <f t="shared" si="14"/>
        <v/>
      </c>
      <c r="AM31" s="86">
        <f t="shared" si="15"/>
        <v>0</v>
      </c>
      <c r="AN31" s="35"/>
      <c r="AO31" s="85" t="str">
        <f t="shared" si="16"/>
        <v/>
      </c>
      <c r="AP31" s="87">
        <f t="shared" si="17"/>
        <v>0</v>
      </c>
    </row>
    <row r="32" spans="2:42" ht="15" customHeight="1" x14ac:dyDescent="0.25">
      <c r="B32">
        <v>15</v>
      </c>
      <c r="C32" s="20"/>
      <c r="D32" s="9"/>
      <c r="E32" s="9"/>
      <c r="F32" s="9"/>
      <c r="G32" s="30"/>
      <c r="H32" s="11"/>
      <c r="I32" s="12"/>
      <c r="J32" s="12"/>
      <c r="K32" s="12"/>
      <c r="L32" s="12"/>
      <c r="M32" s="13"/>
      <c r="N32" s="4" t="str">
        <f t="shared" si="0"/>
        <v/>
      </c>
      <c r="O32" s="4" t="str">
        <f t="shared" si="1"/>
        <v/>
      </c>
      <c r="P32" s="4" t="str">
        <f t="shared" si="2"/>
        <v/>
      </c>
      <c r="Q32" s="4" t="str">
        <f t="shared" si="18"/>
        <v/>
      </c>
      <c r="R32" s="4" t="str">
        <f t="shared" si="3"/>
        <v/>
      </c>
      <c r="S32" s="4" t="str">
        <f t="shared" si="4"/>
        <v/>
      </c>
      <c r="T32" s="4">
        <f t="shared" si="5"/>
        <v>0</v>
      </c>
      <c r="U32" s="10" t="b">
        <f t="shared" si="6"/>
        <v>0</v>
      </c>
      <c r="V32" s="10" t="b">
        <f t="shared" si="7"/>
        <v>0</v>
      </c>
      <c r="W32" s="10" t="b">
        <f t="shared" si="8"/>
        <v>0</v>
      </c>
      <c r="X32" s="10" t="b">
        <f t="shared" si="9"/>
        <v>0</v>
      </c>
      <c r="Y32" s="10" t="b">
        <f t="shared" si="10"/>
        <v>0</v>
      </c>
      <c r="Z32" s="10" t="b">
        <f t="shared" si="19"/>
        <v>0</v>
      </c>
      <c r="AA32" s="10" t="b">
        <f t="shared" si="20"/>
        <v>0</v>
      </c>
      <c r="AB32" s="10" t="b">
        <f t="shared" si="21"/>
        <v>0</v>
      </c>
      <c r="AC32" s="10" t="b">
        <f t="shared" si="22"/>
        <v>0</v>
      </c>
      <c r="AD32" s="10" t="b">
        <f t="shared" si="23"/>
        <v>0</v>
      </c>
      <c r="AE32" s="68" t="str">
        <f t="shared" si="11"/>
        <v/>
      </c>
      <c r="AF32" s="102" t="str">
        <f t="shared" si="12"/>
        <v/>
      </c>
      <c r="AG32" s="60" t="str">
        <f t="shared" si="24"/>
        <v/>
      </c>
      <c r="AH32" s="14" t="str">
        <f t="shared" si="25"/>
        <v/>
      </c>
      <c r="AI32" s="9"/>
      <c r="AJ32" s="84" t="str">
        <f t="shared" si="13"/>
        <v/>
      </c>
      <c r="AK32" s="55"/>
      <c r="AL32" s="85" t="str">
        <f t="shared" si="14"/>
        <v/>
      </c>
      <c r="AM32" s="86">
        <f t="shared" si="15"/>
        <v>0</v>
      </c>
      <c r="AN32" s="35"/>
      <c r="AO32" s="85" t="str">
        <f t="shared" si="16"/>
        <v/>
      </c>
      <c r="AP32" s="87">
        <f t="shared" si="17"/>
        <v>0</v>
      </c>
    </row>
    <row r="33" spans="2:42" ht="15" customHeight="1" x14ac:dyDescent="0.25">
      <c r="B33">
        <v>16</v>
      </c>
      <c r="C33" s="20"/>
      <c r="D33" s="9"/>
      <c r="E33" s="9"/>
      <c r="F33" s="9"/>
      <c r="G33" s="30"/>
      <c r="H33" s="11"/>
      <c r="I33" s="12"/>
      <c r="J33" s="12"/>
      <c r="K33" s="12"/>
      <c r="L33" s="12"/>
      <c r="M33" s="13"/>
      <c r="N33" s="4" t="str">
        <f t="shared" si="0"/>
        <v/>
      </c>
      <c r="O33" s="4" t="str">
        <f t="shared" si="1"/>
        <v/>
      </c>
      <c r="P33" s="4" t="str">
        <f t="shared" si="2"/>
        <v/>
      </c>
      <c r="Q33" s="4" t="str">
        <f t="shared" si="18"/>
        <v/>
      </c>
      <c r="R33" s="4" t="str">
        <f t="shared" si="3"/>
        <v/>
      </c>
      <c r="S33" s="4" t="str">
        <f t="shared" si="4"/>
        <v/>
      </c>
      <c r="T33" s="4">
        <f t="shared" si="5"/>
        <v>0</v>
      </c>
      <c r="U33" s="10" t="b">
        <f t="shared" si="6"/>
        <v>0</v>
      </c>
      <c r="V33" s="10" t="b">
        <f t="shared" si="7"/>
        <v>0</v>
      </c>
      <c r="W33" s="10" t="b">
        <f t="shared" si="8"/>
        <v>0</v>
      </c>
      <c r="X33" s="10" t="b">
        <f t="shared" si="9"/>
        <v>0</v>
      </c>
      <c r="Y33" s="10" t="b">
        <f t="shared" si="10"/>
        <v>0</v>
      </c>
      <c r="Z33" s="10" t="b">
        <f t="shared" si="19"/>
        <v>0</v>
      </c>
      <c r="AA33" s="10" t="b">
        <f t="shared" si="20"/>
        <v>0</v>
      </c>
      <c r="AB33" s="10" t="b">
        <f t="shared" si="21"/>
        <v>0</v>
      </c>
      <c r="AC33" s="10" t="b">
        <f t="shared" si="22"/>
        <v>0</v>
      </c>
      <c r="AD33" s="10" t="b">
        <f t="shared" si="23"/>
        <v>0</v>
      </c>
      <c r="AE33" s="68" t="str">
        <f t="shared" si="11"/>
        <v/>
      </c>
      <c r="AF33" s="102" t="str">
        <f t="shared" si="12"/>
        <v/>
      </c>
      <c r="AG33" s="60" t="str">
        <f t="shared" si="24"/>
        <v/>
      </c>
      <c r="AH33" s="14" t="str">
        <f t="shared" si="25"/>
        <v/>
      </c>
      <c r="AI33" s="9"/>
      <c r="AJ33" s="84" t="str">
        <f t="shared" si="13"/>
        <v/>
      </c>
      <c r="AK33" s="55"/>
      <c r="AL33" s="85" t="str">
        <f t="shared" si="14"/>
        <v/>
      </c>
      <c r="AM33" s="86">
        <f t="shared" si="15"/>
        <v>0</v>
      </c>
      <c r="AN33" s="35"/>
      <c r="AO33" s="85" t="str">
        <f t="shared" si="16"/>
        <v/>
      </c>
      <c r="AP33" s="87">
        <f t="shared" si="17"/>
        <v>0</v>
      </c>
    </row>
    <row r="34" spans="2:42" ht="15" customHeight="1" x14ac:dyDescent="0.25">
      <c r="B34">
        <v>17</v>
      </c>
      <c r="C34" s="20"/>
      <c r="D34" s="9"/>
      <c r="E34" s="9"/>
      <c r="F34" s="9"/>
      <c r="G34" s="30"/>
      <c r="H34" s="11"/>
      <c r="I34" s="12"/>
      <c r="J34" s="12"/>
      <c r="K34" s="12"/>
      <c r="L34" s="12"/>
      <c r="M34" s="13"/>
      <c r="N34" s="4" t="str">
        <f t="shared" si="0"/>
        <v/>
      </c>
      <c r="O34" s="4" t="str">
        <f t="shared" si="1"/>
        <v/>
      </c>
      <c r="P34" s="4" t="str">
        <f t="shared" si="2"/>
        <v/>
      </c>
      <c r="Q34" s="4" t="str">
        <f t="shared" si="18"/>
        <v/>
      </c>
      <c r="R34" s="4" t="str">
        <f t="shared" si="3"/>
        <v/>
      </c>
      <c r="S34" s="4" t="str">
        <f t="shared" si="4"/>
        <v/>
      </c>
      <c r="T34" s="4">
        <f t="shared" si="5"/>
        <v>0</v>
      </c>
      <c r="U34" s="10" t="b">
        <f t="shared" si="6"/>
        <v>0</v>
      </c>
      <c r="V34" s="10" t="b">
        <f t="shared" si="7"/>
        <v>0</v>
      </c>
      <c r="W34" s="10" t="b">
        <f t="shared" si="8"/>
        <v>0</v>
      </c>
      <c r="X34" s="10" t="b">
        <f t="shared" si="9"/>
        <v>0</v>
      </c>
      <c r="Y34" s="10" t="b">
        <f t="shared" si="10"/>
        <v>0</v>
      </c>
      <c r="Z34" s="10" t="b">
        <f t="shared" si="19"/>
        <v>0</v>
      </c>
      <c r="AA34" s="10" t="b">
        <f t="shared" si="20"/>
        <v>0</v>
      </c>
      <c r="AB34" s="10" t="b">
        <f t="shared" si="21"/>
        <v>0</v>
      </c>
      <c r="AC34" s="10" t="b">
        <f t="shared" si="22"/>
        <v>0</v>
      </c>
      <c r="AD34" s="10" t="b">
        <f t="shared" si="23"/>
        <v>0</v>
      </c>
      <c r="AE34" s="68" t="str">
        <f t="shared" si="11"/>
        <v/>
      </c>
      <c r="AF34" s="102" t="str">
        <f t="shared" si="12"/>
        <v/>
      </c>
      <c r="AG34" s="60" t="str">
        <f t="shared" si="24"/>
        <v/>
      </c>
      <c r="AH34" s="14" t="str">
        <f t="shared" si="25"/>
        <v/>
      </c>
      <c r="AI34" s="9"/>
      <c r="AJ34" s="84" t="str">
        <f t="shared" si="13"/>
        <v/>
      </c>
      <c r="AK34" s="55"/>
      <c r="AL34" s="85" t="str">
        <f t="shared" si="14"/>
        <v/>
      </c>
      <c r="AM34" s="86">
        <f t="shared" si="15"/>
        <v>0</v>
      </c>
      <c r="AN34" s="35"/>
      <c r="AO34" s="85" t="str">
        <f t="shared" si="16"/>
        <v/>
      </c>
      <c r="AP34" s="87">
        <f t="shared" si="17"/>
        <v>0</v>
      </c>
    </row>
    <row r="35" spans="2:42" ht="15" customHeight="1" x14ac:dyDescent="0.25">
      <c r="B35">
        <v>18</v>
      </c>
      <c r="C35" s="20"/>
      <c r="D35" s="9"/>
      <c r="E35" s="9"/>
      <c r="F35" s="9"/>
      <c r="G35" s="30"/>
      <c r="H35" s="11"/>
      <c r="I35" s="12"/>
      <c r="J35" s="12"/>
      <c r="K35" s="12"/>
      <c r="L35" s="12"/>
      <c r="M35" s="13"/>
      <c r="N35" s="4" t="str">
        <f t="shared" si="0"/>
        <v/>
      </c>
      <c r="O35" s="4" t="str">
        <f t="shared" si="1"/>
        <v/>
      </c>
      <c r="P35" s="4" t="str">
        <f t="shared" si="2"/>
        <v/>
      </c>
      <c r="Q35" s="4" t="str">
        <f t="shared" si="18"/>
        <v/>
      </c>
      <c r="R35" s="4" t="str">
        <f t="shared" si="3"/>
        <v/>
      </c>
      <c r="S35" s="4" t="str">
        <f t="shared" si="4"/>
        <v/>
      </c>
      <c r="T35" s="4">
        <f t="shared" si="5"/>
        <v>0</v>
      </c>
      <c r="U35" s="10" t="b">
        <f t="shared" si="6"/>
        <v>0</v>
      </c>
      <c r="V35" s="10" t="b">
        <f t="shared" si="7"/>
        <v>0</v>
      </c>
      <c r="W35" s="10" t="b">
        <f t="shared" si="8"/>
        <v>0</v>
      </c>
      <c r="X35" s="10" t="b">
        <f t="shared" si="9"/>
        <v>0</v>
      </c>
      <c r="Y35" s="10" t="b">
        <f t="shared" si="10"/>
        <v>0</v>
      </c>
      <c r="Z35" s="10" t="b">
        <f t="shared" si="19"/>
        <v>0</v>
      </c>
      <c r="AA35" s="10" t="b">
        <f t="shared" si="20"/>
        <v>0</v>
      </c>
      <c r="AB35" s="10" t="b">
        <f t="shared" si="21"/>
        <v>0</v>
      </c>
      <c r="AC35" s="10" t="b">
        <f t="shared" si="22"/>
        <v>0</v>
      </c>
      <c r="AD35" s="10" t="b">
        <f t="shared" si="23"/>
        <v>0</v>
      </c>
      <c r="AE35" s="68" t="str">
        <f t="shared" si="11"/>
        <v/>
      </c>
      <c r="AF35" s="102" t="str">
        <f t="shared" si="12"/>
        <v/>
      </c>
      <c r="AG35" s="60" t="str">
        <f t="shared" si="24"/>
        <v/>
      </c>
      <c r="AH35" s="14" t="str">
        <f t="shared" si="25"/>
        <v/>
      </c>
      <c r="AI35" s="9"/>
      <c r="AJ35" s="84" t="str">
        <f t="shared" si="13"/>
        <v/>
      </c>
      <c r="AK35" s="55"/>
      <c r="AL35" s="85" t="str">
        <f t="shared" si="14"/>
        <v/>
      </c>
      <c r="AM35" s="86">
        <f t="shared" si="15"/>
        <v>0</v>
      </c>
      <c r="AN35" s="35"/>
      <c r="AO35" s="85" t="str">
        <f t="shared" si="16"/>
        <v/>
      </c>
      <c r="AP35" s="87">
        <f t="shared" si="17"/>
        <v>0</v>
      </c>
    </row>
    <row r="36" spans="2:42" ht="15" customHeight="1" x14ac:dyDescent="0.25">
      <c r="B36">
        <v>19</v>
      </c>
      <c r="C36" s="20"/>
      <c r="D36" s="9"/>
      <c r="E36" s="9"/>
      <c r="F36" s="9"/>
      <c r="G36" s="30"/>
      <c r="H36" s="11"/>
      <c r="I36" s="12"/>
      <c r="J36" s="12"/>
      <c r="K36" s="12"/>
      <c r="L36" s="12"/>
      <c r="M36" s="13"/>
      <c r="N36" s="4" t="str">
        <f t="shared" si="0"/>
        <v/>
      </c>
      <c r="O36" s="4" t="str">
        <f t="shared" si="1"/>
        <v/>
      </c>
      <c r="P36" s="4" t="str">
        <f t="shared" si="2"/>
        <v/>
      </c>
      <c r="Q36" s="4" t="str">
        <f t="shared" si="18"/>
        <v/>
      </c>
      <c r="R36" s="4" t="str">
        <f t="shared" si="3"/>
        <v/>
      </c>
      <c r="S36" s="4" t="str">
        <f t="shared" si="4"/>
        <v/>
      </c>
      <c r="T36" s="4">
        <f t="shared" si="5"/>
        <v>0</v>
      </c>
      <c r="U36" s="10" t="b">
        <f t="shared" si="6"/>
        <v>0</v>
      </c>
      <c r="V36" s="10" t="b">
        <f t="shared" si="7"/>
        <v>0</v>
      </c>
      <c r="W36" s="10" t="b">
        <f t="shared" si="8"/>
        <v>0</v>
      </c>
      <c r="X36" s="10" t="b">
        <f t="shared" si="9"/>
        <v>0</v>
      </c>
      <c r="Y36" s="10" t="b">
        <f t="shared" si="10"/>
        <v>0</v>
      </c>
      <c r="Z36" s="10" t="b">
        <f t="shared" si="19"/>
        <v>0</v>
      </c>
      <c r="AA36" s="10" t="b">
        <f t="shared" si="20"/>
        <v>0</v>
      </c>
      <c r="AB36" s="10" t="b">
        <f t="shared" si="21"/>
        <v>0</v>
      </c>
      <c r="AC36" s="10" t="b">
        <f t="shared" si="22"/>
        <v>0</v>
      </c>
      <c r="AD36" s="10" t="b">
        <f t="shared" si="23"/>
        <v>0</v>
      </c>
      <c r="AE36" s="68" t="str">
        <f t="shared" si="11"/>
        <v/>
      </c>
      <c r="AF36" s="102" t="str">
        <f t="shared" si="12"/>
        <v/>
      </c>
      <c r="AG36" s="60" t="str">
        <f t="shared" si="24"/>
        <v/>
      </c>
      <c r="AH36" s="14" t="str">
        <f t="shared" si="25"/>
        <v/>
      </c>
      <c r="AI36" s="9"/>
      <c r="AJ36" s="84" t="str">
        <f t="shared" si="13"/>
        <v/>
      </c>
      <c r="AK36" s="55"/>
      <c r="AL36" s="85" t="str">
        <f t="shared" si="14"/>
        <v/>
      </c>
      <c r="AM36" s="86">
        <f t="shared" si="15"/>
        <v>0</v>
      </c>
      <c r="AN36" s="35"/>
      <c r="AO36" s="85" t="str">
        <f t="shared" si="16"/>
        <v/>
      </c>
      <c r="AP36" s="87">
        <f t="shared" si="17"/>
        <v>0</v>
      </c>
    </row>
    <row r="37" spans="2:42" ht="15" customHeight="1" x14ac:dyDescent="0.25">
      <c r="B37">
        <v>20</v>
      </c>
      <c r="C37" s="20"/>
      <c r="D37" s="9"/>
      <c r="E37" s="9"/>
      <c r="F37" s="9"/>
      <c r="G37" s="30"/>
      <c r="H37" s="11"/>
      <c r="I37" s="12"/>
      <c r="J37" s="12"/>
      <c r="K37" s="12"/>
      <c r="L37" s="12"/>
      <c r="M37" s="13"/>
      <c r="N37" s="4" t="str">
        <f t="shared" si="0"/>
        <v/>
      </c>
      <c r="O37" s="4" t="str">
        <f t="shared" si="1"/>
        <v/>
      </c>
      <c r="P37" s="4" t="str">
        <f t="shared" si="2"/>
        <v/>
      </c>
      <c r="Q37" s="4" t="str">
        <f t="shared" si="18"/>
        <v/>
      </c>
      <c r="R37" s="4" t="str">
        <f t="shared" si="3"/>
        <v/>
      </c>
      <c r="S37" s="4" t="str">
        <f t="shared" si="4"/>
        <v/>
      </c>
      <c r="T37" s="4">
        <f t="shared" si="5"/>
        <v>0</v>
      </c>
      <c r="U37" s="10" t="b">
        <f t="shared" si="6"/>
        <v>0</v>
      </c>
      <c r="V37" s="10" t="b">
        <f t="shared" si="7"/>
        <v>0</v>
      </c>
      <c r="W37" s="10" t="b">
        <f t="shared" si="8"/>
        <v>0</v>
      </c>
      <c r="X37" s="10" t="b">
        <f t="shared" si="9"/>
        <v>0</v>
      </c>
      <c r="Y37" s="10" t="b">
        <f t="shared" si="10"/>
        <v>0</v>
      </c>
      <c r="Z37" s="10" t="b">
        <f t="shared" si="19"/>
        <v>0</v>
      </c>
      <c r="AA37" s="10" t="b">
        <f t="shared" si="20"/>
        <v>0</v>
      </c>
      <c r="AB37" s="10" t="b">
        <f t="shared" si="21"/>
        <v>0</v>
      </c>
      <c r="AC37" s="10" t="b">
        <f t="shared" si="22"/>
        <v>0</v>
      </c>
      <c r="AD37" s="10" t="b">
        <f t="shared" si="23"/>
        <v>0</v>
      </c>
      <c r="AE37" s="68" t="str">
        <f t="shared" si="11"/>
        <v/>
      </c>
      <c r="AF37" s="102" t="str">
        <f t="shared" si="12"/>
        <v/>
      </c>
      <c r="AG37" s="60" t="str">
        <f t="shared" si="24"/>
        <v/>
      </c>
      <c r="AH37" s="14" t="str">
        <f t="shared" si="25"/>
        <v/>
      </c>
      <c r="AI37" s="9"/>
      <c r="AJ37" s="84" t="str">
        <f t="shared" si="13"/>
        <v/>
      </c>
      <c r="AK37" s="55"/>
      <c r="AL37" s="85" t="str">
        <f t="shared" si="14"/>
        <v/>
      </c>
      <c r="AM37" s="86">
        <f t="shared" si="15"/>
        <v>0</v>
      </c>
      <c r="AN37" s="35"/>
      <c r="AO37" s="85" t="str">
        <f t="shared" si="16"/>
        <v/>
      </c>
      <c r="AP37" s="87">
        <f t="shared" si="17"/>
        <v>0</v>
      </c>
    </row>
    <row r="38" spans="2:42" ht="15" customHeight="1" x14ac:dyDescent="0.25">
      <c r="B38">
        <v>21</v>
      </c>
      <c r="C38" s="20"/>
      <c r="D38" s="9"/>
      <c r="E38" s="9"/>
      <c r="F38" s="9"/>
      <c r="G38" s="30"/>
      <c r="H38" s="11"/>
      <c r="I38" s="12"/>
      <c r="J38" s="12"/>
      <c r="K38" s="12"/>
      <c r="L38" s="12"/>
      <c r="M38" s="13"/>
      <c r="N38" s="4" t="str">
        <f t="shared" si="0"/>
        <v/>
      </c>
      <c r="O38" s="4" t="str">
        <f t="shared" si="1"/>
        <v/>
      </c>
      <c r="P38" s="4" t="str">
        <f t="shared" si="2"/>
        <v/>
      </c>
      <c r="Q38" s="4" t="str">
        <f t="shared" si="18"/>
        <v/>
      </c>
      <c r="R38" s="4" t="str">
        <f t="shared" si="3"/>
        <v/>
      </c>
      <c r="S38" s="4" t="str">
        <f t="shared" si="4"/>
        <v/>
      </c>
      <c r="T38" s="4">
        <f t="shared" si="5"/>
        <v>0</v>
      </c>
      <c r="U38" s="10" t="b">
        <f t="shared" si="6"/>
        <v>0</v>
      </c>
      <c r="V38" s="10" t="b">
        <f t="shared" si="7"/>
        <v>0</v>
      </c>
      <c r="W38" s="10" t="b">
        <f t="shared" si="8"/>
        <v>0</v>
      </c>
      <c r="X38" s="10" t="b">
        <f t="shared" si="9"/>
        <v>0</v>
      </c>
      <c r="Y38" s="10" t="b">
        <f t="shared" si="10"/>
        <v>0</v>
      </c>
      <c r="Z38" s="10" t="b">
        <f t="shared" si="19"/>
        <v>0</v>
      </c>
      <c r="AA38" s="10" t="b">
        <f t="shared" si="20"/>
        <v>0</v>
      </c>
      <c r="AB38" s="10" t="b">
        <f t="shared" si="21"/>
        <v>0</v>
      </c>
      <c r="AC38" s="10" t="b">
        <f t="shared" si="22"/>
        <v>0</v>
      </c>
      <c r="AD38" s="10" t="b">
        <f t="shared" si="23"/>
        <v>0</v>
      </c>
      <c r="AE38" s="68" t="str">
        <f t="shared" si="11"/>
        <v/>
      </c>
      <c r="AF38" s="102" t="str">
        <f t="shared" si="12"/>
        <v/>
      </c>
      <c r="AG38" s="60" t="str">
        <f t="shared" si="24"/>
        <v/>
      </c>
      <c r="AH38" s="14" t="str">
        <f t="shared" si="25"/>
        <v/>
      </c>
      <c r="AI38" s="9"/>
      <c r="AJ38" s="84" t="str">
        <f t="shared" si="13"/>
        <v/>
      </c>
      <c r="AK38" s="55"/>
      <c r="AL38" s="85" t="str">
        <f t="shared" si="14"/>
        <v/>
      </c>
      <c r="AM38" s="86">
        <f t="shared" si="15"/>
        <v>0</v>
      </c>
      <c r="AN38" s="35"/>
      <c r="AO38" s="85" t="str">
        <f t="shared" si="16"/>
        <v/>
      </c>
      <c r="AP38" s="87">
        <f t="shared" si="17"/>
        <v>0</v>
      </c>
    </row>
    <row r="39" spans="2:42" ht="15" customHeight="1" x14ac:dyDescent="0.25">
      <c r="B39">
        <v>22</v>
      </c>
      <c r="C39" s="20"/>
      <c r="D39" s="9"/>
      <c r="E39" s="9"/>
      <c r="F39" s="9"/>
      <c r="G39" s="30"/>
      <c r="H39" s="11"/>
      <c r="I39" s="12"/>
      <c r="J39" s="12"/>
      <c r="K39" s="12"/>
      <c r="L39" s="12"/>
      <c r="M39" s="13"/>
      <c r="N39" s="4" t="str">
        <f t="shared" si="0"/>
        <v/>
      </c>
      <c r="O39" s="4" t="str">
        <f t="shared" si="1"/>
        <v/>
      </c>
      <c r="P39" s="4" t="str">
        <f t="shared" si="2"/>
        <v/>
      </c>
      <c r="Q39" s="4" t="str">
        <f t="shared" si="18"/>
        <v/>
      </c>
      <c r="R39" s="4" t="str">
        <f t="shared" si="3"/>
        <v/>
      </c>
      <c r="S39" s="4" t="str">
        <f t="shared" si="4"/>
        <v/>
      </c>
      <c r="T39" s="4">
        <f t="shared" si="5"/>
        <v>0</v>
      </c>
      <c r="U39" s="10" t="b">
        <f t="shared" si="6"/>
        <v>0</v>
      </c>
      <c r="V39" s="10" t="b">
        <f t="shared" si="7"/>
        <v>0</v>
      </c>
      <c r="W39" s="10" t="b">
        <f t="shared" si="8"/>
        <v>0</v>
      </c>
      <c r="X39" s="10" t="b">
        <f t="shared" si="9"/>
        <v>0</v>
      </c>
      <c r="Y39" s="10" t="b">
        <f t="shared" si="10"/>
        <v>0</v>
      </c>
      <c r="Z39" s="10" t="b">
        <f t="shared" si="19"/>
        <v>0</v>
      </c>
      <c r="AA39" s="10" t="b">
        <f t="shared" si="20"/>
        <v>0</v>
      </c>
      <c r="AB39" s="10" t="b">
        <f t="shared" si="21"/>
        <v>0</v>
      </c>
      <c r="AC39" s="10" t="b">
        <f t="shared" si="22"/>
        <v>0</v>
      </c>
      <c r="AD39" s="10" t="b">
        <f t="shared" si="23"/>
        <v>0</v>
      </c>
      <c r="AE39" s="68" t="str">
        <f t="shared" si="11"/>
        <v/>
      </c>
      <c r="AF39" s="102" t="str">
        <f t="shared" si="12"/>
        <v/>
      </c>
      <c r="AG39" s="60" t="str">
        <f t="shared" si="24"/>
        <v/>
      </c>
      <c r="AH39" s="14" t="str">
        <f t="shared" si="25"/>
        <v/>
      </c>
      <c r="AI39" s="9"/>
      <c r="AJ39" s="84" t="str">
        <f t="shared" si="13"/>
        <v/>
      </c>
      <c r="AK39" s="55"/>
      <c r="AL39" s="85" t="str">
        <f t="shared" si="14"/>
        <v/>
      </c>
      <c r="AM39" s="86">
        <f t="shared" si="15"/>
        <v>0</v>
      </c>
      <c r="AN39" s="35"/>
      <c r="AO39" s="85" t="str">
        <f t="shared" si="16"/>
        <v/>
      </c>
      <c r="AP39" s="87">
        <f t="shared" si="17"/>
        <v>0</v>
      </c>
    </row>
    <row r="40" spans="2:42" ht="15" customHeight="1" x14ac:dyDescent="0.25">
      <c r="B40">
        <v>23</v>
      </c>
      <c r="C40" s="20"/>
      <c r="D40" s="9"/>
      <c r="E40" s="9"/>
      <c r="F40" s="9"/>
      <c r="G40" s="30"/>
      <c r="H40" s="11"/>
      <c r="I40" s="12"/>
      <c r="J40" s="12"/>
      <c r="K40" s="12"/>
      <c r="L40" s="12"/>
      <c r="M40" s="13"/>
      <c r="N40" s="4" t="str">
        <f t="shared" si="0"/>
        <v/>
      </c>
      <c r="O40" s="4" t="str">
        <f t="shared" si="1"/>
        <v/>
      </c>
      <c r="P40" s="4" t="str">
        <f t="shared" si="2"/>
        <v/>
      </c>
      <c r="Q40" s="4" t="str">
        <f t="shared" si="18"/>
        <v/>
      </c>
      <c r="R40" s="4" t="str">
        <f t="shared" si="3"/>
        <v/>
      </c>
      <c r="S40" s="4" t="str">
        <f t="shared" si="4"/>
        <v/>
      </c>
      <c r="T40" s="4">
        <f t="shared" si="5"/>
        <v>0</v>
      </c>
      <c r="U40" s="10" t="b">
        <f t="shared" si="6"/>
        <v>0</v>
      </c>
      <c r="V40" s="10" t="b">
        <f t="shared" si="7"/>
        <v>0</v>
      </c>
      <c r="W40" s="10" t="b">
        <f t="shared" si="8"/>
        <v>0</v>
      </c>
      <c r="X40" s="10" t="b">
        <f t="shared" si="9"/>
        <v>0</v>
      </c>
      <c r="Y40" s="10" t="b">
        <f t="shared" si="10"/>
        <v>0</v>
      </c>
      <c r="Z40" s="10" t="b">
        <f t="shared" si="19"/>
        <v>0</v>
      </c>
      <c r="AA40" s="10" t="b">
        <f t="shared" si="20"/>
        <v>0</v>
      </c>
      <c r="AB40" s="10" t="b">
        <f t="shared" si="21"/>
        <v>0</v>
      </c>
      <c r="AC40" s="10" t="b">
        <f t="shared" si="22"/>
        <v>0</v>
      </c>
      <c r="AD40" s="10" t="b">
        <f t="shared" si="23"/>
        <v>0</v>
      </c>
      <c r="AE40" s="68" t="str">
        <f t="shared" si="11"/>
        <v/>
      </c>
      <c r="AF40" s="102" t="str">
        <f t="shared" si="12"/>
        <v/>
      </c>
      <c r="AG40" s="60" t="str">
        <f t="shared" si="24"/>
        <v/>
      </c>
      <c r="AH40" s="14" t="str">
        <f t="shared" si="25"/>
        <v/>
      </c>
      <c r="AI40" s="9"/>
      <c r="AJ40" s="84" t="str">
        <f t="shared" si="13"/>
        <v/>
      </c>
      <c r="AK40" s="55"/>
      <c r="AL40" s="85" t="str">
        <f t="shared" si="14"/>
        <v/>
      </c>
      <c r="AM40" s="86">
        <f t="shared" si="15"/>
        <v>0</v>
      </c>
      <c r="AN40" s="35"/>
      <c r="AO40" s="85" t="str">
        <f t="shared" si="16"/>
        <v/>
      </c>
      <c r="AP40" s="87">
        <f t="shared" si="17"/>
        <v>0</v>
      </c>
    </row>
    <row r="41" spans="2:42" ht="15" customHeight="1" x14ac:dyDescent="0.25">
      <c r="B41">
        <v>24</v>
      </c>
      <c r="C41" s="20"/>
      <c r="D41" s="9"/>
      <c r="E41" s="9"/>
      <c r="F41" s="9"/>
      <c r="G41" s="30"/>
      <c r="H41" s="11"/>
      <c r="I41" s="12"/>
      <c r="J41" s="12"/>
      <c r="K41" s="12"/>
      <c r="L41" s="12"/>
      <c r="M41" s="13"/>
      <c r="N41" s="4" t="str">
        <f t="shared" si="0"/>
        <v/>
      </c>
      <c r="O41" s="4" t="str">
        <f t="shared" si="1"/>
        <v/>
      </c>
      <c r="P41" s="4" t="str">
        <f t="shared" si="2"/>
        <v/>
      </c>
      <c r="Q41" s="4" t="str">
        <f t="shared" si="18"/>
        <v/>
      </c>
      <c r="R41" s="4" t="str">
        <f t="shared" si="3"/>
        <v/>
      </c>
      <c r="S41" s="4" t="str">
        <f t="shared" si="4"/>
        <v/>
      </c>
      <c r="T41" s="4">
        <f t="shared" si="5"/>
        <v>0</v>
      </c>
      <c r="U41" s="10" t="b">
        <f t="shared" si="6"/>
        <v>0</v>
      </c>
      <c r="V41" s="10" t="b">
        <f t="shared" si="7"/>
        <v>0</v>
      </c>
      <c r="W41" s="10" t="b">
        <f t="shared" si="8"/>
        <v>0</v>
      </c>
      <c r="X41" s="10" t="b">
        <f t="shared" si="9"/>
        <v>0</v>
      </c>
      <c r="Y41" s="10" t="b">
        <f t="shared" si="10"/>
        <v>0</v>
      </c>
      <c r="Z41" s="10" t="b">
        <f t="shared" si="19"/>
        <v>0</v>
      </c>
      <c r="AA41" s="10" t="b">
        <f t="shared" si="20"/>
        <v>0</v>
      </c>
      <c r="AB41" s="10" t="b">
        <f t="shared" si="21"/>
        <v>0</v>
      </c>
      <c r="AC41" s="10" t="b">
        <f t="shared" si="22"/>
        <v>0</v>
      </c>
      <c r="AD41" s="10" t="b">
        <f t="shared" si="23"/>
        <v>0</v>
      </c>
      <c r="AE41" s="68" t="str">
        <f t="shared" si="11"/>
        <v/>
      </c>
      <c r="AF41" s="102" t="str">
        <f t="shared" si="12"/>
        <v/>
      </c>
      <c r="AG41" s="60" t="str">
        <f t="shared" si="24"/>
        <v/>
      </c>
      <c r="AH41" s="14" t="str">
        <f t="shared" si="25"/>
        <v/>
      </c>
      <c r="AI41" s="9"/>
      <c r="AJ41" s="84" t="str">
        <f t="shared" si="13"/>
        <v/>
      </c>
      <c r="AK41" s="55"/>
      <c r="AL41" s="85" t="str">
        <f t="shared" si="14"/>
        <v/>
      </c>
      <c r="AM41" s="86">
        <f t="shared" si="15"/>
        <v>0</v>
      </c>
      <c r="AN41" s="35"/>
      <c r="AO41" s="85" t="str">
        <f t="shared" si="16"/>
        <v/>
      </c>
      <c r="AP41" s="87">
        <f t="shared" si="17"/>
        <v>0</v>
      </c>
    </row>
    <row r="42" spans="2:42" ht="15" customHeight="1" x14ac:dyDescent="0.25">
      <c r="B42">
        <v>25</v>
      </c>
      <c r="C42" s="20"/>
      <c r="D42" s="9"/>
      <c r="E42" s="9"/>
      <c r="F42" s="9"/>
      <c r="G42" s="30"/>
      <c r="H42" s="11"/>
      <c r="I42" s="12"/>
      <c r="J42" s="12"/>
      <c r="K42" s="12"/>
      <c r="L42" s="12"/>
      <c r="M42" s="13"/>
      <c r="N42" s="4" t="str">
        <f t="shared" si="0"/>
        <v/>
      </c>
      <c r="O42" s="4" t="str">
        <f t="shared" si="1"/>
        <v/>
      </c>
      <c r="P42" s="4" t="str">
        <f t="shared" si="2"/>
        <v/>
      </c>
      <c r="Q42" s="4" t="str">
        <f t="shared" si="18"/>
        <v/>
      </c>
      <c r="R42" s="4" t="str">
        <f t="shared" si="3"/>
        <v/>
      </c>
      <c r="S42" s="4" t="str">
        <f t="shared" si="4"/>
        <v/>
      </c>
      <c r="T42" s="4">
        <f t="shared" si="5"/>
        <v>0</v>
      </c>
      <c r="U42" s="10" t="b">
        <f t="shared" si="6"/>
        <v>0</v>
      </c>
      <c r="V42" s="10" t="b">
        <f t="shared" si="7"/>
        <v>0</v>
      </c>
      <c r="W42" s="10" t="b">
        <f t="shared" si="8"/>
        <v>0</v>
      </c>
      <c r="X42" s="10" t="b">
        <f t="shared" si="9"/>
        <v>0</v>
      </c>
      <c r="Y42" s="10" t="b">
        <f t="shared" si="10"/>
        <v>0</v>
      </c>
      <c r="Z42" s="10" t="b">
        <f t="shared" si="19"/>
        <v>0</v>
      </c>
      <c r="AA42" s="10" t="b">
        <f t="shared" si="20"/>
        <v>0</v>
      </c>
      <c r="AB42" s="10" t="b">
        <f t="shared" si="21"/>
        <v>0</v>
      </c>
      <c r="AC42" s="10" t="b">
        <f t="shared" si="22"/>
        <v>0</v>
      </c>
      <c r="AD42" s="10" t="b">
        <f t="shared" si="23"/>
        <v>0</v>
      </c>
      <c r="AE42" s="68" t="str">
        <f t="shared" si="11"/>
        <v/>
      </c>
      <c r="AF42" s="102" t="str">
        <f t="shared" si="12"/>
        <v/>
      </c>
      <c r="AG42" s="60" t="str">
        <f t="shared" si="24"/>
        <v/>
      </c>
      <c r="AH42" s="14" t="str">
        <f t="shared" si="25"/>
        <v/>
      </c>
      <c r="AI42" s="9"/>
      <c r="AJ42" s="84" t="str">
        <f t="shared" si="13"/>
        <v/>
      </c>
      <c r="AK42" s="55"/>
      <c r="AL42" s="85" t="str">
        <f t="shared" si="14"/>
        <v/>
      </c>
      <c r="AM42" s="86">
        <f t="shared" si="15"/>
        <v>0</v>
      </c>
      <c r="AN42" s="35"/>
      <c r="AO42" s="85" t="str">
        <f t="shared" si="16"/>
        <v/>
      </c>
      <c r="AP42" s="87">
        <f t="shared" si="17"/>
        <v>0</v>
      </c>
    </row>
    <row r="43" spans="2:42" ht="15" customHeight="1" x14ac:dyDescent="0.25">
      <c r="B43">
        <v>26</v>
      </c>
      <c r="C43" s="20"/>
      <c r="D43" s="9"/>
      <c r="E43" s="9"/>
      <c r="F43" s="9"/>
      <c r="G43" s="30"/>
      <c r="H43" s="11"/>
      <c r="I43" s="12"/>
      <c r="J43" s="12"/>
      <c r="K43" s="12"/>
      <c r="L43" s="12"/>
      <c r="M43" s="13"/>
      <c r="N43" s="4" t="str">
        <f t="shared" si="0"/>
        <v/>
      </c>
      <c r="O43" s="4" t="str">
        <f t="shared" si="1"/>
        <v/>
      </c>
      <c r="P43" s="4" t="str">
        <f t="shared" si="2"/>
        <v/>
      </c>
      <c r="Q43" s="4" t="str">
        <f t="shared" si="18"/>
        <v/>
      </c>
      <c r="R43" s="4" t="str">
        <f t="shared" si="3"/>
        <v/>
      </c>
      <c r="S43" s="4" t="str">
        <f t="shared" si="4"/>
        <v/>
      </c>
      <c r="T43" s="4">
        <f t="shared" si="5"/>
        <v>0</v>
      </c>
      <c r="U43" s="10" t="b">
        <f t="shared" si="6"/>
        <v>0</v>
      </c>
      <c r="V43" s="10" t="b">
        <f t="shared" si="7"/>
        <v>0</v>
      </c>
      <c r="W43" s="10" t="b">
        <f t="shared" si="8"/>
        <v>0</v>
      </c>
      <c r="X43" s="10" t="b">
        <f t="shared" si="9"/>
        <v>0</v>
      </c>
      <c r="Y43" s="10" t="b">
        <f t="shared" si="10"/>
        <v>0</v>
      </c>
      <c r="Z43" s="10" t="b">
        <f t="shared" si="19"/>
        <v>0</v>
      </c>
      <c r="AA43" s="10" t="b">
        <f t="shared" si="20"/>
        <v>0</v>
      </c>
      <c r="AB43" s="10" t="b">
        <f t="shared" si="21"/>
        <v>0</v>
      </c>
      <c r="AC43" s="10" t="b">
        <f t="shared" si="22"/>
        <v>0</v>
      </c>
      <c r="AD43" s="10" t="b">
        <f t="shared" si="23"/>
        <v>0</v>
      </c>
      <c r="AE43" s="68" t="str">
        <f t="shared" si="11"/>
        <v/>
      </c>
      <c r="AF43" s="102" t="str">
        <f t="shared" si="12"/>
        <v/>
      </c>
      <c r="AG43" s="60" t="str">
        <f t="shared" si="24"/>
        <v/>
      </c>
      <c r="AH43" s="14" t="str">
        <f t="shared" si="25"/>
        <v/>
      </c>
      <c r="AI43" s="9"/>
      <c r="AJ43" s="84" t="str">
        <f t="shared" si="13"/>
        <v/>
      </c>
      <c r="AK43" s="55"/>
      <c r="AL43" s="85" t="str">
        <f t="shared" si="14"/>
        <v/>
      </c>
      <c r="AM43" s="86">
        <f t="shared" si="15"/>
        <v>0</v>
      </c>
      <c r="AN43" s="35"/>
      <c r="AO43" s="85" t="str">
        <f t="shared" si="16"/>
        <v/>
      </c>
      <c r="AP43" s="87">
        <f t="shared" si="17"/>
        <v>0</v>
      </c>
    </row>
    <row r="44" spans="2:42" ht="15" customHeight="1" x14ac:dyDescent="0.25">
      <c r="B44">
        <v>27</v>
      </c>
      <c r="C44" s="20"/>
      <c r="D44" s="9"/>
      <c r="E44" s="9"/>
      <c r="F44" s="9"/>
      <c r="G44" s="30"/>
      <c r="H44" s="11"/>
      <c r="I44" s="12"/>
      <c r="J44" s="12"/>
      <c r="K44" s="12"/>
      <c r="L44" s="12"/>
      <c r="M44" s="13"/>
      <c r="N44" s="4" t="str">
        <f t="shared" si="0"/>
        <v/>
      </c>
      <c r="O44" s="4" t="str">
        <f t="shared" si="1"/>
        <v/>
      </c>
      <c r="P44" s="4" t="str">
        <f t="shared" si="2"/>
        <v/>
      </c>
      <c r="Q44" s="4" t="str">
        <f t="shared" si="18"/>
        <v/>
      </c>
      <c r="R44" s="4" t="str">
        <f t="shared" si="3"/>
        <v/>
      </c>
      <c r="S44" s="4" t="str">
        <f t="shared" si="4"/>
        <v/>
      </c>
      <c r="T44" s="4">
        <f t="shared" si="5"/>
        <v>0</v>
      </c>
      <c r="U44" s="10" t="b">
        <f t="shared" si="6"/>
        <v>0</v>
      </c>
      <c r="V44" s="10" t="b">
        <f t="shared" si="7"/>
        <v>0</v>
      </c>
      <c r="W44" s="10" t="b">
        <f t="shared" si="8"/>
        <v>0</v>
      </c>
      <c r="X44" s="10" t="b">
        <f t="shared" si="9"/>
        <v>0</v>
      </c>
      <c r="Y44" s="10" t="b">
        <f t="shared" si="10"/>
        <v>0</v>
      </c>
      <c r="Z44" s="10" t="b">
        <f t="shared" si="19"/>
        <v>0</v>
      </c>
      <c r="AA44" s="10" t="b">
        <f t="shared" si="20"/>
        <v>0</v>
      </c>
      <c r="AB44" s="10" t="b">
        <f t="shared" si="21"/>
        <v>0</v>
      </c>
      <c r="AC44" s="10" t="b">
        <f t="shared" si="22"/>
        <v>0</v>
      </c>
      <c r="AD44" s="10" t="b">
        <f t="shared" si="23"/>
        <v>0</v>
      </c>
      <c r="AE44" s="68" t="str">
        <f t="shared" si="11"/>
        <v/>
      </c>
      <c r="AF44" s="102" t="str">
        <f t="shared" si="12"/>
        <v/>
      </c>
      <c r="AG44" s="60" t="str">
        <f t="shared" si="24"/>
        <v/>
      </c>
      <c r="AH44" s="14" t="str">
        <f t="shared" si="25"/>
        <v/>
      </c>
      <c r="AI44" s="9"/>
      <c r="AJ44" s="84" t="str">
        <f t="shared" si="13"/>
        <v/>
      </c>
      <c r="AK44" s="55"/>
      <c r="AL44" s="85" t="str">
        <f t="shared" si="14"/>
        <v/>
      </c>
      <c r="AM44" s="86">
        <f t="shared" si="15"/>
        <v>0</v>
      </c>
      <c r="AN44" s="35"/>
      <c r="AO44" s="85" t="str">
        <f t="shared" si="16"/>
        <v/>
      </c>
      <c r="AP44" s="87">
        <f t="shared" si="17"/>
        <v>0</v>
      </c>
    </row>
    <row r="45" spans="2:42" ht="15" customHeight="1" x14ac:dyDescent="0.25">
      <c r="B45">
        <v>28</v>
      </c>
      <c r="C45" s="20"/>
      <c r="D45" s="9"/>
      <c r="E45" s="9"/>
      <c r="F45" s="9"/>
      <c r="G45" s="30"/>
      <c r="H45" s="11"/>
      <c r="I45" s="12"/>
      <c r="J45" s="12"/>
      <c r="K45" s="12"/>
      <c r="L45" s="12"/>
      <c r="M45" s="13"/>
      <c r="N45" s="4" t="str">
        <f t="shared" si="0"/>
        <v/>
      </c>
      <c r="O45" s="4" t="str">
        <f t="shared" si="1"/>
        <v/>
      </c>
      <c r="P45" s="4" t="str">
        <f t="shared" si="2"/>
        <v/>
      </c>
      <c r="Q45" s="4" t="str">
        <f t="shared" si="18"/>
        <v/>
      </c>
      <c r="R45" s="4" t="str">
        <f t="shared" si="3"/>
        <v/>
      </c>
      <c r="S45" s="4" t="str">
        <f t="shared" si="4"/>
        <v/>
      </c>
      <c r="T45" s="4">
        <f t="shared" si="5"/>
        <v>0</v>
      </c>
      <c r="U45" s="10" t="b">
        <f t="shared" si="6"/>
        <v>0</v>
      </c>
      <c r="V45" s="10" t="b">
        <f t="shared" si="7"/>
        <v>0</v>
      </c>
      <c r="W45" s="10" t="b">
        <f t="shared" si="8"/>
        <v>0</v>
      </c>
      <c r="X45" s="10" t="b">
        <f t="shared" si="9"/>
        <v>0</v>
      </c>
      <c r="Y45" s="10" t="b">
        <f t="shared" si="10"/>
        <v>0</v>
      </c>
      <c r="Z45" s="10" t="b">
        <f t="shared" si="19"/>
        <v>0</v>
      </c>
      <c r="AA45" s="10" t="b">
        <f t="shared" si="20"/>
        <v>0</v>
      </c>
      <c r="AB45" s="10" t="b">
        <f t="shared" si="21"/>
        <v>0</v>
      </c>
      <c r="AC45" s="10" t="b">
        <f t="shared" si="22"/>
        <v>0</v>
      </c>
      <c r="AD45" s="10" t="b">
        <f t="shared" si="23"/>
        <v>0</v>
      </c>
      <c r="AE45" s="68" t="str">
        <f t="shared" si="11"/>
        <v/>
      </c>
      <c r="AF45" s="102" t="str">
        <f t="shared" si="12"/>
        <v/>
      </c>
      <c r="AG45" s="60" t="str">
        <f t="shared" si="24"/>
        <v/>
      </c>
      <c r="AH45" s="14" t="str">
        <f t="shared" si="25"/>
        <v/>
      </c>
      <c r="AI45" s="9"/>
      <c r="AJ45" s="84" t="str">
        <f t="shared" si="13"/>
        <v/>
      </c>
      <c r="AK45" s="55"/>
      <c r="AL45" s="85" t="str">
        <f t="shared" si="14"/>
        <v/>
      </c>
      <c r="AM45" s="86">
        <f t="shared" si="15"/>
        <v>0</v>
      </c>
      <c r="AN45" s="35"/>
      <c r="AO45" s="85" t="str">
        <f t="shared" si="16"/>
        <v/>
      </c>
      <c r="AP45" s="87">
        <f t="shared" si="17"/>
        <v>0</v>
      </c>
    </row>
    <row r="46" spans="2:42" ht="15" customHeight="1" x14ac:dyDescent="0.25">
      <c r="B46">
        <v>29</v>
      </c>
      <c r="C46" s="20"/>
      <c r="D46" s="9"/>
      <c r="E46" s="9"/>
      <c r="F46" s="9"/>
      <c r="G46" s="30"/>
      <c r="H46" s="11"/>
      <c r="I46" s="12"/>
      <c r="J46" s="12"/>
      <c r="K46" s="12"/>
      <c r="L46" s="12"/>
      <c r="M46" s="13"/>
      <c r="N46" s="4" t="str">
        <f t="shared" si="0"/>
        <v/>
      </c>
      <c r="O46" s="4" t="str">
        <f t="shared" si="1"/>
        <v/>
      </c>
      <c r="P46" s="4" t="str">
        <f t="shared" si="2"/>
        <v/>
      </c>
      <c r="Q46" s="4" t="str">
        <f t="shared" si="18"/>
        <v/>
      </c>
      <c r="R46" s="4" t="str">
        <f t="shared" si="3"/>
        <v/>
      </c>
      <c r="S46" s="4" t="str">
        <f t="shared" si="4"/>
        <v/>
      </c>
      <c r="T46" s="4">
        <f t="shared" si="5"/>
        <v>0</v>
      </c>
      <c r="U46" s="10" t="b">
        <f t="shared" si="6"/>
        <v>0</v>
      </c>
      <c r="V46" s="10" t="b">
        <f t="shared" si="7"/>
        <v>0</v>
      </c>
      <c r="W46" s="10" t="b">
        <f t="shared" si="8"/>
        <v>0</v>
      </c>
      <c r="X46" s="10" t="b">
        <f t="shared" si="9"/>
        <v>0</v>
      </c>
      <c r="Y46" s="10" t="b">
        <f t="shared" si="10"/>
        <v>0</v>
      </c>
      <c r="Z46" s="10" t="b">
        <f t="shared" si="19"/>
        <v>0</v>
      </c>
      <c r="AA46" s="10" t="b">
        <f t="shared" si="20"/>
        <v>0</v>
      </c>
      <c r="AB46" s="10" t="b">
        <f t="shared" si="21"/>
        <v>0</v>
      </c>
      <c r="AC46" s="10" t="b">
        <f t="shared" si="22"/>
        <v>0</v>
      </c>
      <c r="AD46" s="10" t="b">
        <f t="shared" si="23"/>
        <v>0</v>
      </c>
      <c r="AE46" s="68" t="str">
        <f t="shared" si="11"/>
        <v/>
      </c>
      <c r="AF46" s="102" t="str">
        <f t="shared" si="12"/>
        <v/>
      </c>
      <c r="AG46" s="60" t="str">
        <f t="shared" si="24"/>
        <v/>
      </c>
      <c r="AH46" s="14" t="str">
        <f t="shared" si="25"/>
        <v/>
      </c>
      <c r="AI46" s="9"/>
      <c r="AJ46" s="84" t="str">
        <f t="shared" si="13"/>
        <v/>
      </c>
      <c r="AK46" s="55"/>
      <c r="AL46" s="85" t="str">
        <f t="shared" si="14"/>
        <v/>
      </c>
      <c r="AM46" s="86">
        <f t="shared" si="15"/>
        <v>0</v>
      </c>
      <c r="AN46" s="35"/>
      <c r="AO46" s="85" t="str">
        <f t="shared" si="16"/>
        <v/>
      </c>
      <c r="AP46" s="87">
        <f t="shared" si="17"/>
        <v>0</v>
      </c>
    </row>
    <row r="47" spans="2:42" ht="15" customHeight="1" x14ac:dyDescent="0.25">
      <c r="B47">
        <v>30</v>
      </c>
      <c r="C47" s="20"/>
      <c r="D47" s="9"/>
      <c r="E47" s="9"/>
      <c r="F47" s="9"/>
      <c r="G47" s="30"/>
      <c r="H47" s="11"/>
      <c r="I47" s="12"/>
      <c r="J47" s="12"/>
      <c r="K47" s="12"/>
      <c r="L47" s="12"/>
      <c r="M47" s="13"/>
      <c r="N47" s="4" t="str">
        <f t="shared" si="0"/>
        <v/>
      </c>
      <c r="O47" s="4" t="str">
        <f t="shared" si="1"/>
        <v/>
      </c>
      <c r="P47" s="4" t="str">
        <f t="shared" si="2"/>
        <v/>
      </c>
      <c r="Q47" s="4" t="str">
        <f t="shared" si="18"/>
        <v/>
      </c>
      <c r="R47" s="4" t="str">
        <f t="shared" si="3"/>
        <v/>
      </c>
      <c r="S47" s="4" t="str">
        <f t="shared" si="4"/>
        <v/>
      </c>
      <c r="T47" s="4">
        <f t="shared" si="5"/>
        <v>0</v>
      </c>
      <c r="U47" s="10" t="b">
        <f t="shared" si="6"/>
        <v>0</v>
      </c>
      <c r="V47" s="10" t="b">
        <f t="shared" si="7"/>
        <v>0</v>
      </c>
      <c r="W47" s="10" t="b">
        <f t="shared" si="8"/>
        <v>0</v>
      </c>
      <c r="X47" s="10" t="b">
        <f t="shared" si="9"/>
        <v>0</v>
      </c>
      <c r="Y47" s="10" t="b">
        <f t="shared" si="10"/>
        <v>0</v>
      </c>
      <c r="Z47" s="10" t="b">
        <f t="shared" si="19"/>
        <v>0</v>
      </c>
      <c r="AA47" s="10" t="b">
        <f t="shared" si="20"/>
        <v>0</v>
      </c>
      <c r="AB47" s="10" t="b">
        <f t="shared" si="21"/>
        <v>0</v>
      </c>
      <c r="AC47" s="10" t="b">
        <f t="shared" si="22"/>
        <v>0</v>
      </c>
      <c r="AD47" s="10" t="b">
        <f t="shared" si="23"/>
        <v>0</v>
      </c>
      <c r="AE47" s="68" t="str">
        <f t="shared" si="11"/>
        <v/>
      </c>
      <c r="AF47" s="102" t="str">
        <f t="shared" si="12"/>
        <v/>
      </c>
      <c r="AG47" s="60" t="str">
        <f t="shared" si="24"/>
        <v/>
      </c>
      <c r="AH47" s="14" t="str">
        <f t="shared" si="25"/>
        <v/>
      </c>
      <c r="AI47" s="9"/>
      <c r="AJ47" s="84" t="str">
        <f t="shared" si="13"/>
        <v/>
      </c>
      <c r="AK47" s="55"/>
      <c r="AL47" s="85" t="str">
        <f t="shared" si="14"/>
        <v/>
      </c>
      <c r="AM47" s="86">
        <f t="shared" si="15"/>
        <v>0</v>
      </c>
      <c r="AN47" s="35"/>
      <c r="AO47" s="85" t="str">
        <f t="shared" si="16"/>
        <v/>
      </c>
      <c r="AP47" s="87">
        <f t="shared" si="17"/>
        <v>0</v>
      </c>
    </row>
    <row r="48" spans="2:42" ht="15" customHeight="1" x14ac:dyDescent="0.25">
      <c r="B48">
        <v>31</v>
      </c>
      <c r="C48" s="20"/>
      <c r="D48" s="9"/>
      <c r="E48" s="9"/>
      <c r="F48" s="9"/>
      <c r="G48" s="30"/>
      <c r="H48" s="11"/>
      <c r="I48" s="12"/>
      <c r="J48" s="12"/>
      <c r="K48" s="12"/>
      <c r="L48" s="12"/>
      <c r="M48" s="13"/>
      <c r="N48" s="4" t="str">
        <f t="shared" si="0"/>
        <v/>
      </c>
      <c r="O48" s="4" t="str">
        <f t="shared" si="1"/>
        <v/>
      </c>
      <c r="P48" s="4" t="str">
        <f t="shared" si="2"/>
        <v/>
      </c>
      <c r="Q48" s="4" t="str">
        <f t="shared" si="18"/>
        <v/>
      </c>
      <c r="R48" s="4" t="str">
        <f t="shared" si="3"/>
        <v/>
      </c>
      <c r="S48" s="4" t="str">
        <f t="shared" si="4"/>
        <v/>
      </c>
      <c r="T48" s="4">
        <f t="shared" si="5"/>
        <v>0</v>
      </c>
      <c r="U48" s="10" t="b">
        <f t="shared" si="6"/>
        <v>0</v>
      </c>
      <c r="V48" s="10" t="b">
        <f t="shared" si="7"/>
        <v>0</v>
      </c>
      <c r="W48" s="10" t="b">
        <f t="shared" si="8"/>
        <v>0</v>
      </c>
      <c r="X48" s="10" t="b">
        <f t="shared" si="9"/>
        <v>0</v>
      </c>
      <c r="Y48" s="10" t="b">
        <f t="shared" si="10"/>
        <v>0</v>
      </c>
      <c r="Z48" s="10" t="b">
        <f t="shared" si="19"/>
        <v>0</v>
      </c>
      <c r="AA48" s="10" t="b">
        <f t="shared" si="20"/>
        <v>0</v>
      </c>
      <c r="AB48" s="10" t="b">
        <f t="shared" si="21"/>
        <v>0</v>
      </c>
      <c r="AC48" s="10" t="b">
        <f t="shared" si="22"/>
        <v>0</v>
      </c>
      <c r="AD48" s="10" t="b">
        <f t="shared" si="23"/>
        <v>0</v>
      </c>
      <c r="AE48" s="68" t="str">
        <f t="shared" si="11"/>
        <v/>
      </c>
      <c r="AF48" s="102" t="str">
        <f t="shared" si="12"/>
        <v/>
      </c>
      <c r="AG48" s="60" t="str">
        <f t="shared" si="24"/>
        <v/>
      </c>
      <c r="AH48" s="14" t="str">
        <f t="shared" si="25"/>
        <v/>
      </c>
      <c r="AI48" s="9"/>
      <c r="AJ48" s="84" t="str">
        <f t="shared" si="13"/>
        <v/>
      </c>
      <c r="AK48" s="55"/>
      <c r="AL48" s="85" t="str">
        <f t="shared" si="14"/>
        <v/>
      </c>
      <c r="AM48" s="86">
        <f t="shared" si="15"/>
        <v>0</v>
      </c>
      <c r="AN48" s="35"/>
      <c r="AO48" s="85" t="str">
        <f t="shared" si="16"/>
        <v/>
      </c>
      <c r="AP48" s="87">
        <f t="shared" si="17"/>
        <v>0</v>
      </c>
    </row>
    <row r="49" spans="2:42" ht="15" customHeight="1" x14ac:dyDescent="0.25">
      <c r="B49">
        <v>32</v>
      </c>
      <c r="C49" s="20"/>
      <c r="D49" s="9"/>
      <c r="E49" s="9"/>
      <c r="F49" s="9"/>
      <c r="G49" s="30"/>
      <c r="H49" s="11"/>
      <c r="I49" s="12"/>
      <c r="J49" s="12"/>
      <c r="K49" s="12"/>
      <c r="L49" s="12"/>
      <c r="M49" s="13"/>
      <c r="N49" s="4" t="str">
        <f t="shared" si="0"/>
        <v/>
      </c>
      <c r="O49" s="4" t="str">
        <f t="shared" si="1"/>
        <v/>
      </c>
      <c r="P49" s="4" t="str">
        <f t="shared" si="2"/>
        <v/>
      </c>
      <c r="Q49" s="4" t="str">
        <f t="shared" si="18"/>
        <v/>
      </c>
      <c r="R49" s="4" t="str">
        <f t="shared" si="3"/>
        <v/>
      </c>
      <c r="S49" s="4" t="str">
        <f t="shared" si="4"/>
        <v/>
      </c>
      <c r="T49" s="4">
        <f t="shared" si="5"/>
        <v>0</v>
      </c>
      <c r="U49" s="10" t="b">
        <f t="shared" si="6"/>
        <v>0</v>
      </c>
      <c r="V49" s="10" t="b">
        <f t="shared" si="7"/>
        <v>0</v>
      </c>
      <c r="W49" s="10" t="b">
        <f t="shared" si="8"/>
        <v>0</v>
      </c>
      <c r="X49" s="10" t="b">
        <f t="shared" si="9"/>
        <v>0</v>
      </c>
      <c r="Y49" s="10" t="b">
        <f t="shared" si="10"/>
        <v>0</v>
      </c>
      <c r="Z49" s="10" t="b">
        <f t="shared" si="19"/>
        <v>0</v>
      </c>
      <c r="AA49" s="10" t="b">
        <f t="shared" si="20"/>
        <v>0</v>
      </c>
      <c r="AB49" s="10" t="b">
        <f t="shared" si="21"/>
        <v>0</v>
      </c>
      <c r="AC49" s="10" t="b">
        <f t="shared" si="22"/>
        <v>0</v>
      </c>
      <c r="AD49" s="10" t="b">
        <f t="shared" si="23"/>
        <v>0</v>
      </c>
      <c r="AE49" s="68" t="str">
        <f t="shared" si="11"/>
        <v/>
      </c>
      <c r="AF49" s="102" t="str">
        <f t="shared" si="12"/>
        <v/>
      </c>
      <c r="AG49" s="60" t="str">
        <f t="shared" si="24"/>
        <v/>
      </c>
      <c r="AH49" s="14" t="str">
        <f t="shared" si="25"/>
        <v/>
      </c>
      <c r="AI49" s="9"/>
      <c r="AJ49" s="84" t="str">
        <f t="shared" si="13"/>
        <v/>
      </c>
      <c r="AK49" s="55"/>
      <c r="AL49" s="85" t="str">
        <f t="shared" si="14"/>
        <v/>
      </c>
      <c r="AM49" s="86">
        <f t="shared" si="15"/>
        <v>0</v>
      </c>
      <c r="AN49" s="35"/>
      <c r="AO49" s="85" t="str">
        <f t="shared" si="16"/>
        <v/>
      </c>
      <c r="AP49" s="87">
        <f t="shared" si="17"/>
        <v>0</v>
      </c>
    </row>
    <row r="50" spans="2:42" ht="15" customHeight="1" x14ac:dyDescent="0.25">
      <c r="B50">
        <v>33</v>
      </c>
      <c r="C50" s="20"/>
      <c r="D50" s="9"/>
      <c r="E50" s="9"/>
      <c r="F50" s="9"/>
      <c r="G50" s="30"/>
      <c r="H50" s="11"/>
      <c r="I50" s="12"/>
      <c r="J50" s="12"/>
      <c r="K50" s="12"/>
      <c r="L50" s="12"/>
      <c r="M50" s="13"/>
      <c r="N50" s="4" t="str">
        <f t="shared" si="0"/>
        <v/>
      </c>
      <c r="O50" s="4" t="str">
        <f t="shared" si="1"/>
        <v/>
      </c>
      <c r="P50" s="4" t="str">
        <f t="shared" si="2"/>
        <v/>
      </c>
      <c r="Q50" s="4" t="str">
        <f t="shared" si="18"/>
        <v/>
      </c>
      <c r="R50" s="4" t="str">
        <f t="shared" si="3"/>
        <v/>
      </c>
      <c r="S50" s="4" t="str">
        <f t="shared" si="4"/>
        <v/>
      </c>
      <c r="T50" s="4">
        <f t="shared" si="5"/>
        <v>0</v>
      </c>
      <c r="U50" s="10" t="b">
        <f t="shared" si="6"/>
        <v>0</v>
      </c>
      <c r="V50" s="10" t="b">
        <f t="shared" si="7"/>
        <v>0</v>
      </c>
      <c r="W50" s="10" t="b">
        <f t="shared" si="8"/>
        <v>0</v>
      </c>
      <c r="X50" s="10" t="b">
        <f t="shared" si="9"/>
        <v>0</v>
      </c>
      <c r="Y50" s="10" t="b">
        <f t="shared" si="10"/>
        <v>0</v>
      </c>
      <c r="Z50" s="10" t="b">
        <f t="shared" si="19"/>
        <v>0</v>
      </c>
      <c r="AA50" s="10" t="b">
        <f t="shared" si="20"/>
        <v>0</v>
      </c>
      <c r="AB50" s="10" t="b">
        <f t="shared" si="21"/>
        <v>0</v>
      </c>
      <c r="AC50" s="10" t="b">
        <f t="shared" si="22"/>
        <v>0</v>
      </c>
      <c r="AD50" s="10" t="b">
        <f t="shared" si="23"/>
        <v>0</v>
      </c>
      <c r="AE50" s="68" t="str">
        <f t="shared" si="11"/>
        <v/>
      </c>
      <c r="AF50" s="102" t="str">
        <f t="shared" si="12"/>
        <v/>
      </c>
      <c r="AG50" s="60" t="str">
        <f t="shared" si="24"/>
        <v/>
      </c>
      <c r="AH50" s="14" t="str">
        <f t="shared" si="25"/>
        <v/>
      </c>
      <c r="AI50" s="9"/>
      <c r="AJ50" s="84" t="str">
        <f t="shared" si="13"/>
        <v/>
      </c>
      <c r="AK50" s="55"/>
      <c r="AL50" s="85" t="str">
        <f t="shared" si="14"/>
        <v/>
      </c>
      <c r="AM50" s="86">
        <f t="shared" si="15"/>
        <v>0</v>
      </c>
      <c r="AN50" s="35"/>
      <c r="AO50" s="85" t="str">
        <f t="shared" si="16"/>
        <v/>
      </c>
      <c r="AP50" s="87">
        <f t="shared" si="17"/>
        <v>0</v>
      </c>
    </row>
    <row r="51" spans="2:42" ht="15" customHeight="1" x14ac:dyDescent="0.25">
      <c r="B51">
        <v>34</v>
      </c>
      <c r="C51" s="20"/>
      <c r="D51" s="9"/>
      <c r="E51" s="9"/>
      <c r="F51" s="31"/>
      <c r="G51" s="30"/>
      <c r="H51" s="11"/>
      <c r="I51" s="12"/>
      <c r="J51" s="12"/>
      <c r="K51" s="12"/>
      <c r="L51" s="12"/>
      <c r="M51" s="13"/>
      <c r="N51" s="4" t="str">
        <f t="shared" si="0"/>
        <v/>
      </c>
      <c r="O51" s="4" t="str">
        <f t="shared" si="1"/>
        <v/>
      </c>
      <c r="P51" s="4" t="str">
        <f t="shared" si="2"/>
        <v/>
      </c>
      <c r="Q51" s="4" t="str">
        <f t="shared" si="18"/>
        <v/>
      </c>
      <c r="R51" s="4" t="str">
        <f t="shared" si="3"/>
        <v/>
      </c>
      <c r="S51" s="4" t="str">
        <f t="shared" si="4"/>
        <v/>
      </c>
      <c r="T51" s="4">
        <f t="shared" si="5"/>
        <v>0</v>
      </c>
      <c r="U51" s="10" t="b">
        <f t="shared" si="6"/>
        <v>0</v>
      </c>
      <c r="V51" s="10" t="b">
        <f t="shared" si="7"/>
        <v>0</v>
      </c>
      <c r="W51" s="10" t="b">
        <f t="shared" si="8"/>
        <v>0</v>
      </c>
      <c r="X51" s="10" t="b">
        <f t="shared" si="9"/>
        <v>0</v>
      </c>
      <c r="Y51" s="10" t="b">
        <f t="shared" si="10"/>
        <v>0</v>
      </c>
      <c r="Z51" s="10" t="b">
        <f t="shared" si="19"/>
        <v>0</v>
      </c>
      <c r="AA51" s="10" t="b">
        <f t="shared" si="20"/>
        <v>0</v>
      </c>
      <c r="AB51" s="10" t="b">
        <f t="shared" si="21"/>
        <v>0</v>
      </c>
      <c r="AC51" s="10" t="b">
        <f t="shared" si="22"/>
        <v>0</v>
      </c>
      <c r="AD51" s="10" t="b">
        <f t="shared" si="23"/>
        <v>0</v>
      </c>
      <c r="AE51" s="68" t="str">
        <f t="shared" si="11"/>
        <v/>
      </c>
      <c r="AF51" s="102" t="str">
        <f t="shared" si="12"/>
        <v/>
      </c>
      <c r="AG51" s="60" t="str">
        <f t="shared" si="24"/>
        <v/>
      </c>
      <c r="AH51" s="14" t="str">
        <f t="shared" si="25"/>
        <v/>
      </c>
      <c r="AI51" s="9"/>
      <c r="AJ51" s="84" t="str">
        <f t="shared" si="13"/>
        <v/>
      </c>
      <c r="AK51" s="55"/>
      <c r="AL51" s="85" t="str">
        <f t="shared" si="14"/>
        <v/>
      </c>
      <c r="AM51" s="86">
        <f t="shared" si="15"/>
        <v>0</v>
      </c>
      <c r="AN51" s="35"/>
      <c r="AO51" s="85" t="str">
        <f t="shared" si="16"/>
        <v/>
      </c>
      <c r="AP51" s="87">
        <f t="shared" si="17"/>
        <v>0</v>
      </c>
    </row>
    <row r="52" spans="2:42" ht="15" customHeight="1" x14ac:dyDescent="0.25">
      <c r="B52">
        <v>35</v>
      </c>
      <c r="C52" s="20"/>
      <c r="D52" s="9"/>
      <c r="E52" s="9"/>
      <c r="F52" s="31"/>
      <c r="G52" s="30"/>
      <c r="H52" s="11"/>
      <c r="I52" s="12"/>
      <c r="J52" s="12"/>
      <c r="K52" s="12"/>
      <c r="L52" s="12"/>
      <c r="M52" s="13"/>
      <c r="N52" s="4" t="str">
        <f t="shared" si="0"/>
        <v/>
      </c>
      <c r="O52" s="4" t="str">
        <f t="shared" si="1"/>
        <v/>
      </c>
      <c r="P52" s="4" t="str">
        <f t="shared" si="2"/>
        <v/>
      </c>
      <c r="Q52" s="4" t="str">
        <f t="shared" si="18"/>
        <v/>
      </c>
      <c r="R52" s="4" t="str">
        <f t="shared" si="3"/>
        <v/>
      </c>
      <c r="S52" s="4" t="str">
        <f t="shared" si="4"/>
        <v/>
      </c>
      <c r="T52" s="4">
        <f t="shared" si="5"/>
        <v>0</v>
      </c>
      <c r="U52" s="10" t="b">
        <f t="shared" si="6"/>
        <v>0</v>
      </c>
      <c r="V52" s="10" t="b">
        <f t="shared" si="7"/>
        <v>0</v>
      </c>
      <c r="W52" s="10" t="b">
        <f t="shared" si="8"/>
        <v>0</v>
      </c>
      <c r="X52" s="10" t="b">
        <f t="shared" si="9"/>
        <v>0</v>
      </c>
      <c r="Y52" s="10" t="b">
        <f t="shared" si="10"/>
        <v>0</v>
      </c>
      <c r="Z52" s="10" t="b">
        <f t="shared" si="19"/>
        <v>0</v>
      </c>
      <c r="AA52" s="10" t="b">
        <f t="shared" si="20"/>
        <v>0</v>
      </c>
      <c r="AB52" s="10" t="b">
        <f t="shared" si="21"/>
        <v>0</v>
      </c>
      <c r="AC52" s="10" t="b">
        <f t="shared" si="22"/>
        <v>0</v>
      </c>
      <c r="AD52" s="10" t="b">
        <f t="shared" si="23"/>
        <v>0</v>
      </c>
      <c r="AE52" s="68" t="str">
        <f t="shared" si="11"/>
        <v/>
      </c>
      <c r="AF52" s="102" t="str">
        <f t="shared" si="12"/>
        <v/>
      </c>
      <c r="AG52" s="60" t="str">
        <f t="shared" si="24"/>
        <v/>
      </c>
      <c r="AH52" s="14" t="str">
        <f t="shared" si="25"/>
        <v/>
      </c>
      <c r="AI52" s="9"/>
      <c r="AJ52" s="84" t="str">
        <f t="shared" si="13"/>
        <v/>
      </c>
      <c r="AK52" s="55"/>
      <c r="AL52" s="85" t="str">
        <f t="shared" si="14"/>
        <v/>
      </c>
      <c r="AM52" s="86">
        <f t="shared" si="15"/>
        <v>0</v>
      </c>
      <c r="AN52" s="35"/>
      <c r="AO52" s="85" t="str">
        <f t="shared" si="16"/>
        <v/>
      </c>
      <c r="AP52" s="87">
        <f t="shared" si="17"/>
        <v>0</v>
      </c>
    </row>
    <row r="53" spans="2:42" ht="15" customHeight="1" thickBot="1" x14ac:dyDescent="0.3">
      <c r="B53">
        <v>36</v>
      </c>
      <c r="C53" s="20"/>
      <c r="D53" s="25"/>
      <c r="E53" s="25"/>
      <c r="F53" s="32"/>
      <c r="G53" s="33"/>
      <c r="H53" s="11"/>
      <c r="I53" s="12"/>
      <c r="J53" s="12"/>
      <c r="K53" s="12"/>
      <c r="L53" s="12"/>
      <c r="M53" s="13"/>
      <c r="N53" s="4" t="str">
        <f t="shared" si="0"/>
        <v/>
      </c>
      <c r="O53" s="4" t="str">
        <f t="shared" si="1"/>
        <v/>
      </c>
      <c r="P53" s="4" t="str">
        <f t="shared" si="2"/>
        <v/>
      </c>
      <c r="Q53" s="4" t="str">
        <f t="shared" si="18"/>
        <v/>
      </c>
      <c r="R53" s="4" t="str">
        <f t="shared" si="3"/>
        <v/>
      </c>
      <c r="S53" s="4" t="str">
        <f t="shared" si="4"/>
        <v/>
      </c>
      <c r="T53" s="4">
        <f t="shared" si="5"/>
        <v>0</v>
      </c>
      <c r="U53" s="10" t="b">
        <f t="shared" si="6"/>
        <v>0</v>
      </c>
      <c r="V53" s="10" t="b">
        <f t="shared" si="7"/>
        <v>0</v>
      </c>
      <c r="W53" s="10" t="b">
        <f t="shared" si="8"/>
        <v>0</v>
      </c>
      <c r="X53" s="10" t="b">
        <f t="shared" si="9"/>
        <v>0</v>
      </c>
      <c r="Y53" s="10" t="b">
        <f t="shared" si="10"/>
        <v>0</v>
      </c>
      <c r="Z53" s="10" t="b">
        <f t="shared" si="19"/>
        <v>0</v>
      </c>
      <c r="AA53" s="10" t="b">
        <f t="shared" si="20"/>
        <v>0</v>
      </c>
      <c r="AB53" s="10" t="b">
        <f t="shared" si="21"/>
        <v>0</v>
      </c>
      <c r="AC53" s="10" t="b">
        <f t="shared" si="22"/>
        <v>0</v>
      </c>
      <c r="AD53" s="10" t="b">
        <f t="shared" si="23"/>
        <v>0</v>
      </c>
      <c r="AE53" s="69" t="str">
        <f t="shared" si="11"/>
        <v/>
      </c>
      <c r="AF53" s="106" t="str">
        <f t="shared" si="12"/>
        <v/>
      </c>
      <c r="AG53" s="60" t="str">
        <f t="shared" si="24"/>
        <v/>
      </c>
      <c r="AH53" s="14" t="str">
        <f t="shared" si="25"/>
        <v/>
      </c>
      <c r="AI53" s="9"/>
      <c r="AJ53" s="84" t="str">
        <f t="shared" si="13"/>
        <v/>
      </c>
      <c r="AK53" s="55"/>
      <c r="AL53" s="85" t="str">
        <f t="shared" si="14"/>
        <v/>
      </c>
      <c r="AM53" s="86">
        <f t="shared" si="15"/>
        <v>0</v>
      </c>
      <c r="AN53" s="36"/>
      <c r="AO53" s="85" t="str">
        <f t="shared" si="16"/>
        <v/>
      </c>
      <c r="AP53" s="87">
        <f t="shared" si="17"/>
        <v>0</v>
      </c>
    </row>
    <row r="54" spans="2:42" ht="15" customHeight="1" thickBot="1" x14ac:dyDescent="0.3">
      <c r="B54" t="s">
        <v>82</v>
      </c>
      <c r="C54" s="92">
        <f>COUNTA(C18:C53)</f>
        <v>10</v>
      </c>
      <c r="D54" s="204" t="s">
        <v>49</v>
      </c>
      <c r="E54" s="204"/>
      <c r="F54" s="204"/>
      <c r="G54" s="204"/>
      <c r="H54" s="108" t="str">
        <f t="shared" ref="H54:M54" si="26">IF(N56=0,"",IF(N56&gt;0,N55))</f>
        <v/>
      </c>
      <c r="I54" s="109">
        <f t="shared" si="26"/>
        <v>0.8</v>
      </c>
      <c r="J54" s="109">
        <f t="shared" si="26"/>
        <v>0.8</v>
      </c>
      <c r="K54" s="109" t="str">
        <f t="shared" si="26"/>
        <v/>
      </c>
      <c r="L54" s="109">
        <f t="shared" si="26"/>
        <v>0.8</v>
      </c>
      <c r="M54" s="109">
        <f t="shared" si="26"/>
        <v>0.9</v>
      </c>
      <c r="N54" s="28">
        <f t="shared" ref="N54:S54" si="27">SUM(N18:N53)</f>
        <v>0</v>
      </c>
      <c r="O54" s="28">
        <f t="shared" si="27"/>
        <v>8</v>
      </c>
      <c r="P54" s="28">
        <f t="shared" si="27"/>
        <v>8</v>
      </c>
      <c r="Q54" s="28">
        <f t="shared" si="27"/>
        <v>0</v>
      </c>
      <c r="R54" s="28">
        <f t="shared" si="27"/>
        <v>8</v>
      </c>
      <c r="S54" s="28">
        <f t="shared" si="27"/>
        <v>9</v>
      </c>
      <c r="T54" s="26">
        <f>SUM(AF18:AF53)</f>
        <v>8.25</v>
      </c>
      <c r="U54" s="26">
        <f t="shared" ref="U54:AD54" si="28">SUM(U18:U53)</f>
        <v>3</v>
      </c>
      <c r="V54" s="26">
        <f t="shared" si="28"/>
        <v>1.5</v>
      </c>
      <c r="W54" s="26">
        <f t="shared" si="28"/>
        <v>2.75</v>
      </c>
      <c r="X54" s="26">
        <f t="shared" si="28"/>
        <v>1</v>
      </c>
      <c r="Y54" s="26">
        <f t="shared" si="28"/>
        <v>0</v>
      </c>
      <c r="Z54" s="26">
        <f t="shared" si="28"/>
        <v>0</v>
      </c>
      <c r="AA54" s="26">
        <f t="shared" si="28"/>
        <v>0</v>
      </c>
      <c r="AB54" s="26">
        <f t="shared" si="28"/>
        <v>0</v>
      </c>
      <c r="AC54" s="26">
        <f t="shared" si="28"/>
        <v>0</v>
      </c>
      <c r="AD54" s="26">
        <f t="shared" si="28"/>
        <v>0</v>
      </c>
      <c r="AE54" s="70"/>
      <c r="AF54" s="110">
        <f>IF(T57=0,"",IF(T57&gt;0,$T$55))</f>
        <v>0.82499999999999996</v>
      </c>
      <c r="AG54" s="56">
        <f>IF(C54=0,"",IF(C54&gt;0,AG55/C54))</f>
        <v>0</v>
      </c>
      <c r="AH54" s="56">
        <f>IF(C54=0,"",IF(C54&gt;0,AH55/C54))</f>
        <v>0.1</v>
      </c>
      <c r="AI54" s="57">
        <f>IF(C54=0,"",IF(C54&gt;0,AI56/C54))</f>
        <v>1</v>
      </c>
      <c r="AJ54" s="58"/>
      <c r="AK54" s="59" t="str">
        <f>IF(AM54=0,"",IF(AM54&gt;0,AM54/AK55))</f>
        <v/>
      </c>
      <c r="AL54" s="58"/>
      <c r="AM54" s="58">
        <f>SUM(AM18:AM53)</f>
        <v>0</v>
      </c>
      <c r="AN54" s="59" t="str">
        <f>IF(AP54=0,"",IF(AP54&gt;0,AP54/AN55))</f>
        <v/>
      </c>
      <c r="AO54" s="14"/>
      <c r="AP54" s="15">
        <f>SUM(AP18:AP53)</f>
        <v>0</v>
      </c>
    </row>
    <row r="55" spans="2:42" x14ac:dyDescent="0.25">
      <c r="E55" s="2">
        <f>COUNTA(E18:E53)</f>
        <v>1</v>
      </c>
      <c r="F55" s="2">
        <f>COUNTA(F18:F53)</f>
        <v>0</v>
      </c>
      <c r="H55" s="213" t="s">
        <v>93</v>
      </c>
      <c r="I55" s="201"/>
      <c r="J55" s="213" t="s">
        <v>33</v>
      </c>
      <c r="K55" s="201"/>
      <c r="L55" s="201" t="s">
        <v>34</v>
      </c>
      <c r="M55" s="201"/>
      <c r="N55" s="78" t="e">
        <f t="shared" ref="N55:S55" si="29">N54/N56</f>
        <v>#DIV/0!</v>
      </c>
      <c r="O55" s="78">
        <f t="shared" si="29"/>
        <v>0.8</v>
      </c>
      <c r="P55" s="78">
        <f t="shared" si="29"/>
        <v>0.8</v>
      </c>
      <c r="Q55" s="78" t="e">
        <f t="shared" si="29"/>
        <v>#DIV/0!</v>
      </c>
      <c r="R55" s="78">
        <f t="shared" si="29"/>
        <v>0.8</v>
      </c>
      <c r="S55" s="78">
        <f t="shared" si="29"/>
        <v>0.9</v>
      </c>
      <c r="T55" s="78">
        <f>T54/T57</f>
        <v>0.82499999999999996</v>
      </c>
      <c r="U55" s="10">
        <f>U54/10</f>
        <v>0.3</v>
      </c>
      <c r="V55" s="10">
        <f t="shared" ref="V55:AD55" si="30">V54/10</f>
        <v>0.15</v>
      </c>
      <c r="W55" s="10">
        <f t="shared" si="30"/>
        <v>0.27500000000000002</v>
      </c>
      <c r="X55" s="10">
        <f t="shared" si="30"/>
        <v>0.1</v>
      </c>
      <c r="Y55" s="10">
        <f t="shared" si="30"/>
        <v>0</v>
      </c>
      <c r="Z55" s="10">
        <f t="shared" si="30"/>
        <v>0</v>
      </c>
      <c r="AA55" s="10">
        <f t="shared" si="30"/>
        <v>0</v>
      </c>
      <c r="AB55" s="10">
        <f t="shared" si="30"/>
        <v>0</v>
      </c>
      <c r="AC55" s="10">
        <f t="shared" si="30"/>
        <v>0</v>
      </c>
      <c r="AD55" s="10">
        <f t="shared" si="30"/>
        <v>0</v>
      </c>
      <c r="AE55" s="10"/>
      <c r="AF55" s="3"/>
      <c r="AG55" s="137">
        <f>COUNTIF(AG18:AG53,1)</f>
        <v>0</v>
      </c>
      <c r="AH55" s="137">
        <f>SUM(AH18:AH52)</f>
        <v>1</v>
      </c>
      <c r="AI55" s="2">
        <f>COUNTA(AI18:AI53)</f>
        <v>0</v>
      </c>
      <c r="AJ55" s="3"/>
      <c r="AK55" s="2">
        <f>COUNTA(AK18:AK53)</f>
        <v>0</v>
      </c>
      <c r="AL55" s="2"/>
      <c r="AM55" s="2"/>
      <c r="AN55" s="2">
        <f>COUNTA(AN18:AN53)</f>
        <v>0</v>
      </c>
      <c r="AO55" s="3"/>
      <c r="AP55" s="3"/>
    </row>
    <row r="56" spans="2:42" ht="13" thickBot="1" x14ac:dyDescent="0.3">
      <c r="E56" s="3"/>
      <c r="F56" s="3"/>
      <c r="H56" s="107"/>
      <c r="I56" s="107"/>
      <c r="J56" s="107"/>
      <c r="K56" s="107"/>
      <c r="L56" s="107"/>
      <c r="M56" s="107"/>
      <c r="N56" s="3">
        <f t="shared" ref="N56:S56" si="31">COUNTA(H18:H53)</f>
        <v>0</v>
      </c>
      <c r="O56" s="3">
        <f t="shared" si="31"/>
        <v>10</v>
      </c>
      <c r="P56" s="3">
        <f t="shared" si="31"/>
        <v>10</v>
      </c>
      <c r="Q56" s="3">
        <f t="shared" si="31"/>
        <v>0</v>
      </c>
      <c r="R56" s="3">
        <f t="shared" si="31"/>
        <v>10</v>
      </c>
      <c r="S56" s="3">
        <f t="shared" si="31"/>
        <v>10</v>
      </c>
      <c r="T56" s="3">
        <f>COUNTIF(AF18:AF53,"")</f>
        <v>26</v>
      </c>
      <c r="U56" s="10">
        <f>U54/D68*D70</f>
        <v>0.30000000000000004</v>
      </c>
      <c r="V56" s="10">
        <f>V54/E68*E70</f>
        <v>0.15000000000000002</v>
      </c>
      <c r="W56" s="10">
        <f>W54/F68*F70</f>
        <v>0.27499999999999997</v>
      </c>
      <c r="X56" s="10">
        <f>X54/G68*G70</f>
        <v>0.1</v>
      </c>
      <c r="Y56" s="10" t="e">
        <f>Y54/H68*H70</f>
        <v>#DIV/0!</v>
      </c>
      <c r="Z56" s="10" t="e">
        <f>Z54/D69*D72</f>
        <v>#DIV/0!</v>
      </c>
      <c r="AA56" s="10" t="e">
        <f>AA54/E69*E72</f>
        <v>#DIV/0!</v>
      </c>
      <c r="AB56" s="10" t="e">
        <f>AB54/F69*F72</f>
        <v>#DIV/0!</v>
      </c>
      <c r="AC56" s="10" t="e">
        <f>AC54/G69*G72</f>
        <v>#DIV/0!</v>
      </c>
      <c r="AD56" s="10" t="e">
        <f>AD54/H69*H72</f>
        <v>#DIV/0!</v>
      </c>
      <c r="AG56" s="3"/>
      <c r="AH56" s="3"/>
      <c r="AI56" s="2">
        <f>(C54-AI55)</f>
        <v>10</v>
      </c>
      <c r="AJ56" s="3"/>
      <c r="AK56" s="2"/>
      <c r="AL56" s="2"/>
      <c r="AM56" s="2"/>
      <c r="AN56" s="2"/>
      <c r="AO56" s="3"/>
      <c r="AP56" s="3"/>
    </row>
    <row r="57" spans="2:42" ht="20" thickBot="1" x14ac:dyDescent="0.65">
      <c r="C57" s="80" t="s">
        <v>0</v>
      </c>
      <c r="D57" s="79">
        <f>D2</f>
        <v>6</v>
      </c>
      <c r="E57" s="138">
        <f>E2</f>
        <v>0</v>
      </c>
      <c r="F57" s="16"/>
      <c r="H57" s="10"/>
      <c r="I57" s="10"/>
      <c r="J57" s="10"/>
      <c r="K57" s="10"/>
      <c r="L57" s="10"/>
      <c r="M57" s="10"/>
      <c r="O57" s="3"/>
      <c r="P57" s="3"/>
      <c r="Q57" s="3"/>
      <c r="R57" s="3"/>
      <c r="S57" s="3"/>
      <c r="T57" s="3">
        <f>36-T56</f>
        <v>10</v>
      </c>
      <c r="Z57" s="3"/>
      <c r="AG57" s="3"/>
      <c r="AH57" s="3"/>
      <c r="AI57" s="2"/>
      <c r="AJ57" s="3"/>
      <c r="AK57" s="2"/>
      <c r="AL57" s="2"/>
      <c r="AM57" s="2"/>
      <c r="AN57" s="2"/>
      <c r="AO57" s="3"/>
      <c r="AP57" s="3"/>
    </row>
    <row r="58" spans="2:42" ht="20" thickBot="1" x14ac:dyDescent="0.65">
      <c r="C58" s="80" t="s">
        <v>71</v>
      </c>
      <c r="D58" s="196">
        <f>D3</f>
        <v>45692</v>
      </c>
      <c r="E58" s="197"/>
      <c r="F58" s="16"/>
      <c r="H58" s="10"/>
      <c r="I58" s="10"/>
      <c r="J58" s="10"/>
      <c r="K58" s="10"/>
      <c r="L58" s="10"/>
      <c r="M58" s="10"/>
      <c r="N58" s="3"/>
      <c r="O58" s="3"/>
      <c r="P58" s="3"/>
      <c r="Q58" s="3"/>
      <c r="R58" s="3"/>
      <c r="S58" s="3"/>
      <c r="T58" s="3"/>
      <c r="Z58" s="3"/>
      <c r="AG58" s="3"/>
      <c r="AH58" s="3"/>
      <c r="AI58" s="2"/>
      <c r="AJ58" s="3"/>
      <c r="AK58" s="2"/>
      <c r="AL58" s="2"/>
      <c r="AM58" s="2"/>
      <c r="AN58" s="2"/>
      <c r="AO58" s="3"/>
      <c r="AP58" s="3"/>
    </row>
    <row r="59" spans="2:42" ht="19.5" x14ac:dyDescent="0.6">
      <c r="C59" s="80"/>
      <c r="D59" s="111"/>
      <c r="E59" s="111"/>
      <c r="F59" s="16"/>
      <c r="H59" s="10"/>
      <c r="I59" s="10"/>
      <c r="J59" s="10"/>
      <c r="K59" s="10"/>
      <c r="L59" s="10"/>
      <c r="M59" s="10"/>
      <c r="N59" s="3"/>
      <c r="O59" s="3"/>
      <c r="P59" s="3"/>
      <c r="Q59" s="3"/>
      <c r="R59" s="3"/>
      <c r="S59" s="3"/>
      <c r="T59" s="3"/>
      <c r="Z59" s="3"/>
      <c r="AG59" s="3"/>
      <c r="AH59" s="3"/>
      <c r="AI59" s="2"/>
      <c r="AJ59" s="3"/>
      <c r="AK59" s="2"/>
      <c r="AL59" s="2"/>
      <c r="AM59" s="2"/>
      <c r="AN59" s="2"/>
      <c r="AO59" s="3"/>
      <c r="AP59" s="3"/>
    </row>
    <row r="60" spans="2:42" ht="19.5" x14ac:dyDescent="0.6">
      <c r="C60" s="80"/>
      <c r="D60" s="111"/>
      <c r="E60" s="111"/>
      <c r="F60" s="16"/>
      <c r="H60" s="10"/>
      <c r="I60" s="10"/>
      <c r="J60" s="10"/>
      <c r="K60" s="10"/>
      <c r="L60" s="10"/>
      <c r="M60" s="10"/>
      <c r="N60" s="3"/>
      <c r="O60" s="3"/>
      <c r="P60" s="3"/>
      <c r="Q60" s="3"/>
      <c r="R60" s="3"/>
      <c r="S60" s="3"/>
      <c r="T60" s="3"/>
      <c r="Z60" s="3"/>
      <c r="AG60" s="3"/>
      <c r="AH60" s="3"/>
      <c r="AI60" s="2"/>
      <c r="AJ60" s="3"/>
      <c r="AK60" s="2"/>
      <c r="AL60" s="2"/>
      <c r="AM60" s="2"/>
      <c r="AN60" s="2"/>
      <c r="AO60" s="3"/>
      <c r="AP60" s="3"/>
    </row>
    <row r="61" spans="2:42" x14ac:dyDescent="0.25">
      <c r="E61" s="16"/>
      <c r="F61" s="16"/>
      <c r="U61" s="3"/>
      <c r="Z61" s="3"/>
      <c r="AG61" s="16"/>
      <c r="AH61" s="16"/>
    </row>
    <row r="62" spans="2:42" x14ac:dyDescent="0.25">
      <c r="D62" s="4" t="s">
        <v>4</v>
      </c>
      <c r="E62" s="4" t="s">
        <v>5</v>
      </c>
      <c r="F62" s="4" t="s">
        <v>3</v>
      </c>
      <c r="G62" s="99" t="s">
        <v>86</v>
      </c>
      <c r="H62" s="4" t="s">
        <v>6</v>
      </c>
      <c r="I62" s="4" t="s">
        <v>7</v>
      </c>
      <c r="J62" s="4" t="s">
        <v>50</v>
      </c>
      <c r="K62" s="4" t="s">
        <v>10</v>
      </c>
      <c r="L62" s="4" t="s">
        <v>26</v>
      </c>
      <c r="M62" s="4" t="s">
        <v>51</v>
      </c>
      <c r="Z62" s="3"/>
      <c r="AE62" s="4" t="s">
        <v>27</v>
      </c>
      <c r="AF62" s="4" t="s">
        <v>27</v>
      </c>
      <c r="AG62" s="4" t="s">
        <v>52</v>
      </c>
      <c r="AI62" s="4"/>
    </row>
    <row r="63" spans="2:42" x14ac:dyDescent="0.25">
      <c r="D63" s="10" t="e">
        <f t="shared" ref="D63:I63" si="32">N55</f>
        <v>#DIV/0!</v>
      </c>
      <c r="E63" s="10">
        <f t="shared" si="32"/>
        <v>0.8</v>
      </c>
      <c r="F63" s="10">
        <f t="shared" si="32"/>
        <v>0.8</v>
      </c>
      <c r="G63" s="10" t="e">
        <f t="shared" si="32"/>
        <v>#DIV/0!</v>
      </c>
      <c r="H63" s="10">
        <f t="shared" si="32"/>
        <v>0.8</v>
      </c>
      <c r="I63" s="10">
        <f t="shared" si="32"/>
        <v>0.9</v>
      </c>
      <c r="J63" s="10">
        <f>$AF$54</f>
        <v>0.82499999999999996</v>
      </c>
      <c r="K63" s="17">
        <f>$AG$54</f>
        <v>0</v>
      </c>
      <c r="L63" s="10">
        <f>$AH$54</f>
        <v>0.1</v>
      </c>
      <c r="M63" s="10">
        <f>$AI$54</f>
        <v>1</v>
      </c>
      <c r="AE63" s="10" t="str">
        <f>$AK$54</f>
        <v/>
      </c>
      <c r="AF63" s="10" t="str">
        <f>$AK$54</f>
        <v/>
      </c>
      <c r="AG63" s="10" t="str">
        <f>$AN$54</f>
        <v/>
      </c>
      <c r="AI63" s="16"/>
    </row>
    <row r="64" spans="2:42" x14ac:dyDescent="0.25">
      <c r="E64" s="16"/>
      <c r="F64" s="16"/>
      <c r="AG64" s="16"/>
      <c r="AH64" s="16"/>
    </row>
    <row r="65" spans="2:35" x14ac:dyDescent="0.25">
      <c r="E65" s="16"/>
      <c r="F65" s="16"/>
      <c r="AG65" s="16"/>
      <c r="AH65" s="16"/>
    </row>
    <row r="66" spans="2:35" x14ac:dyDescent="0.25">
      <c r="C66" s="5"/>
      <c r="D66" s="4" t="str">
        <f>IF($E$7="ja","A",IF($E$7="nee",1))</f>
        <v>A</v>
      </c>
      <c r="E66" s="4" t="str">
        <f>IF($E$7="ja","B",IF($E$7="nee",2))</f>
        <v>B</v>
      </c>
      <c r="F66" s="4" t="str">
        <f>IF($E$7="ja","C",IF($E$7="nee",3))</f>
        <v>C</v>
      </c>
      <c r="G66" s="4" t="str">
        <f>IF($E$7="ja","D",IF($E$7="nee",4))</f>
        <v>D</v>
      </c>
      <c r="H66" s="4" t="str">
        <f>IF($E$7="ja","E",IF($E$7="nee",5))</f>
        <v>E</v>
      </c>
    </row>
    <row r="67" spans="2:35" s="4" customFormat="1" x14ac:dyDescent="0.25">
      <c r="B67"/>
      <c r="C67" s="5" t="s">
        <v>68</v>
      </c>
      <c r="D67" s="10">
        <f>IF($E$7="ja",0.25,IF($E$7="nee",0.2))</f>
        <v>0.25</v>
      </c>
      <c r="E67" s="10">
        <f>IF($E$7="ja",0.25,IF($E$7="nee",0.2))</f>
        <v>0.25</v>
      </c>
      <c r="F67" s="10">
        <f>IF($E$7="ja",0.25,IF($E$7="nee",0.2))</f>
        <v>0.25</v>
      </c>
      <c r="G67" s="10">
        <f>IF($E$7="ja",0.15,IF($E$7="nee",0.2))</f>
        <v>0.15</v>
      </c>
      <c r="H67" s="10">
        <f>IF($E$7="ja",0.1,IF($E$7="nee",0.2))</f>
        <v>0.1</v>
      </c>
      <c r="AG67"/>
      <c r="AH67"/>
      <c r="AI67"/>
    </row>
    <row r="68" spans="2:35" s="4" customFormat="1" x14ac:dyDescent="0.25">
      <c r="B68"/>
      <c r="C68" s="5"/>
      <c r="D68" s="4">
        <f>COUNTIF($D$18:$D$53,"A")</f>
        <v>4</v>
      </c>
      <c r="E68" s="4">
        <f>COUNTIF($D$18:$D$53,"B")</f>
        <v>2</v>
      </c>
      <c r="F68" s="4">
        <f>COUNTIF($D$18:$D$53,"C")</f>
        <v>3</v>
      </c>
      <c r="G68" s="4">
        <f>COUNTIF($D$18:$D$53,"D")</f>
        <v>1</v>
      </c>
      <c r="H68" s="4">
        <f>COUNTIF($D$18:$D$53,"E")</f>
        <v>0</v>
      </c>
      <c r="AG68"/>
      <c r="AH68"/>
      <c r="AI68"/>
    </row>
    <row r="69" spans="2:35" s="4" customFormat="1" x14ac:dyDescent="0.25">
      <c r="B69"/>
      <c r="C69" s="5"/>
      <c r="D69" s="4">
        <f>COUNTIF($D$18:$D$53,1)</f>
        <v>0</v>
      </c>
      <c r="E69" s="4">
        <f>COUNTIF($D$18:$D$53,2)</f>
        <v>0</v>
      </c>
      <c r="F69" s="4">
        <f>COUNTIF($D$18:$D$53,3)</f>
        <v>0</v>
      </c>
      <c r="G69" s="4">
        <f>COUNTIF($D$18:$D$53,4)</f>
        <v>0</v>
      </c>
      <c r="H69" s="4">
        <f>COUNTIF($D$18:$D$53,5)</f>
        <v>0</v>
      </c>
      <c r="AG69"/>
      <c r="AH69"/>
      <c r="AI69"/>
    </row>
    <row r="70" spans="2:35" s="4" customFormat="1" x14ac:dyDescent="0.25">
      <c r="B70"/>
      <c r="C70" s="5" t="s">
        <v>53</v>
      </c>
      <c r="D70" s="10">
        <f>D68/$C$54</f>
        <v>0.4</v>
      </c>
      <c r="E70" s="10">
        <f>E68/$C$54</f>
        <v>0.2</v>
      </c>
      <c r="F70" s="10">
        <f>F68/$C$54</f>
        <v>0.3</v>
      </c>
      <c r="G70" s="10">
        <f>G68/$C$54</f>
        <v>0.1</v>
      </c>
      <c r="H70" s="10">
        <f>H68/$C$54</f>
        <v>0</v>
      </c>
      <c r="AG70"/>
      <c r="AH70"/>
      <c r="AI70"/>
    </row>
    <row r="71" spans="2:35" s="4" customFormat="1" x14ac:dyDescent="0.25">
      <c r="B71"/>
      <c r="C71" s="5" t="s">
        <v>54</v>
      </c>
      <c r="D71" s="10">
        <f>U56</f>
        <v>0.30000000000000004</v>
      </c>
      <c r="E71" s="10">
        <f>V56</f>
        <v>0.15000000000000002</v>
      </c>
      <c r="F71" s="10">
        <f>W56</f>
        <v>0.27499999999999997</v>
      </c>
      <c r="G71" s="10">
        <f>X56</f>
        <v>0.1</v>
      </c>
      <c r="H71" s="10" t="e">
        <f>Y56</f>
        <v>#DIV/0!</v>
      </c>
      <c r="AG71"/>
      <c r="AH71"/>
      <c r="AI71"/>
    </row>
    <row r="72" spans="2:35" s="4" customFormat="1" x14ac:dyDescent="0.25">
      <c r="B72"/>
      <c r="C72" s="5" t="s">
        <v>55</v>
      </c>
      <c r="D72" s="10">
        <f>D69/$C$54</f>
        <v>0</v>
      </c>
      <c r="E72" s="10">
        <f>E69/$C$54</f>
        <v>0</v>
      </c>
      <c r="F72" s="10">
        <f>F69/$C$54</f>
        <v>0</v>
      </c>
      <c r="G72" s="10">
        <f>G69/$C$54</f>
        <v>0</v>
      </c>
      <c r="H72" s="10">
        <f>H69/$C$54</f>
        <v>0</v>
      </c>
      <c r="AG72"/>
      <c r="AH72"/>
      <c r="AI72"/>
    </row>
    <row r="73" spans="2:35" s="4" customFormat="1" x14ac:dyDescent="0.25">
      <c r="B73"/>
      <c r="C73" s="5" t="s">
        <v>56</v>
      </c>
      <c r="D73" s="10" t="e">
        <f>Z56</f>
        <v>#DIV/0!</v>
      </c>
      <c r="E73" s="10" t="e">
        <f>AA56</f>
        <v>#DIV/0!</v>
      </c>
      <c r="F73" s="10" t="e">
        <f>AB56</f>
        <v>#DIV/0!</v>
      </c>
      <c r="G73" s="10" t="e">
        <f>AC56</f>
        <v>#DIV/0!</v>
      </c>
      <c r="H73" s="10" t="e">
        <f>AD56</f>
        <v>#DIV/0!</v>
      </c>
      <c r="AG73"/>
      <c r="AH73"/>
      <c r="AI73"/>
    </row>
    <row r="74" spans="2:35" s="4" customFormat="1" x14ac:dyDescent="0.25">
      <c r="B74"/>
      <c r="C74" s="5" t="s">
        <v>66</v>
      </c>
      <c r="D74" s="10">
        <f>IF($E$7="ja",D70,IF($E7="nee",D72))</f>
        <v>0.4</v>
      </c>
      <c r="E74" s="10">
        <f>IF($E$7="ja",E70,IF($E7="nee",E72))</f>
        <v>0.2</v>
      </c>
      <c r="F74" s="10">
        <f>IF($E$7="ja",F70,IF($E7="nee",F72))</f>
        <v>0.3</v>
      </c>
      <c r="G74" s="10">
        <f>IF($E$7="ja",G70,IF($E7="nee",G72))</f>
        <v>0.1</v>
      </c>
      <c r="H74" s="10">
        <f>IF($E$7="ja",H70,IF($E7="nee",H72))</f>
        <v>0</v>
      </c>
      <c r="AG74"/>
      <c r="AH74"/>
      <c r="AI74"/>
    </row>
    <row r="75" spans="2:35" s="4" customFormat="1" x14ac:dyDescent="0.25">
      <c r="B75"/>
      <c r="C75" s="5" t="s">
        <v>67</v>
      </c>
      <c r="D75" s="10">
        <f>IF($E$7="ja",D71,IF($E$7="nee",D73))</f>
        <v>0.30000000000000004</v>
      </c>
      <c r="E75" s="10">
        <f>IF($E$7="ja",E71,IF($E$7="nee",E73))</f>
        <v>0.15000000000000002</v>
      </c>
      <c r="F75" s="10">
        <f>IF($E$7="ja",F71,IF($E$7="nee",F73))</f>
        <v>0.27499999999999997</v>
      </c>
      <c r="G75" s="10">
        <f>IF($E$7="ja",G71,IF($E$7="nee",G73))</f>
        <v>0.1</v>
      </c>
      <c r="H75" s="10" t="e">
        <f>IF($E$7="ja",H71,IF($E$7="nee",H73))</f>
        <v>#DIV/0!</v>
      </c>
      <c r="AG75"/>
      <c r="AH75"/>
      <c r="AI75"/>
    </row>
  </sheetData>
  <sheetProtection sheet="1" objects="1" scenarios="1"/>
  <mergeCells count="16">
    <mergeCell ref="C8:D8"/>
    <mergeCell ref="H10:I10"/>
    <mergeCell ref="J10:K10"/>
    <mergeCell ref="H55:I55"/>
    <mergeCell ref="J55:K55"/>
    <mergeCell ref="G2:H2"/>
    <mergeCell ref="D3:E3"/>
    <mergeCell ref="G3:H3"/>
    <mergeCell ref="C5:AN5"/>
    <mergeCell ref="C7:D7"/>
    <mergeCell ref="D58:E58"/>
    <mergeCell ref="AG10:AH10"/>
    <mergeCell ref="C10:G10"/>
    <mergeCell ref="L10:M10"/>
    <mergeCell ref="D54:G54"/>
    <mergeCell ref="L55:M55"/>
  </mergeCells>
  <conditionalFormatting sqref="C26:C53">
    <cfRule type="cellIs" dxfId="161" priority="67" stopIfTrue="1" operator="equal">
      <formula>""</formula>
    </cfRule>
  </conditionalFormatting>
  <conditionalFormatting sqref="D18:E53">
    <cfRule type="cellIs" dxfId="160" priority="54" stopIfTrue="1" operator="equal">
      <formula>""</formula>
    </cfRule>
  </conditionalFormatting>
  <conditionalFormatting sqref="E7:E8 D9">
    <cfRule type="cellIs" dxfId="159" priority="35" stopIfTrue="1" operator="equal">
      <formula>"ja"</formula>
    </cfRule>
    <cfRule type="cellIs" dxfId="158" priority="36" stopIfTrue="1" operator="equal">
      <formula>"nee"</formula>
    </cfRule>
  </conditionalFormatting>
  <conditionalFormatting sqref="E18:F53">
    <cfRule type="cellIs" dxfId="157" priority="52" stopIfTrue="1" operator="equal">
      <formula>"x"</formula>
    </cfRule>
  </conditionalFormatting>
  <conditionalFormatting sqref="F18:F53">
    <cfRule type="cellIs" dxfId="156" priority="53" stopIfTrue="1" operator="equal">
      <formula>""</formula>
    </cfRule>
  </conditionalFormatting>
  <conditionalFormatting sqref="G11:G13">
    <cfRule type="expression" dxfId="155" priority="41" stopIfTrue="1">
      <formula>$J$3="ja"</formula>
    </cfRule>
    <cfRule type="expression" dxfId="154" priority="42" stopIfTrue="1">
      <formula>$L$3="ja"</formula>
    </cfRule>
  </conditionalFormatting>
  <conditionalFormatting sqref="G18:G53">
    <cfRule type="cellIs" dxfId="153" priority="59" stopIfTrue="1" operator="greaterThan">
      <formula>""</formula>
    </cfRule>
    <cfRule type="cellIs" dxfId="152" priority="58" stopIfTrue="1" operator="equal">
      <formula>""</formula>
    </cfRule>
  </conditionalFormatting>
  <conditionalFormatting sqref="H11:H13">
    <cfRule type="expression" dxfId="151" priority="44" stopIfTrue="1">
      <formula>$L$2="ja"</formula>
    </cfRule>
    <cfRule type="expression" dxfId="150" priority="17">
      <formula>$K$2="ja"</formula>
    </cfRule>
    <cfRule type="expression" dxfId="149" priority="43" stopIfTrue="1">
      <formula>$J$2="ja"</formula>
    </cfRule>
  </conditionalFormatting>
  <conditionalFormatting sqref="H18:M53">
    <cfRule type="cellIs" dxfId="148" priority="26" stopIfTrue="1" operator="equal">
      <formula>0</formula>
    </cfRule>
    <cfRule type="cellIs" dxfId="147" priority="27" stopIfTrue="1" operator="lessThanOrEqual">
      <formula>$D18</formula>
    </cfRule>
    <cfRule type="cellIs" dxfId="146" priority="28" stopIfTrue="1" operator="notEqual">
      <formula>$D18</formula>
    </cfRule>
  </conditionalFormatting>
  <conditionalFormatting sqref="I11:I13">
    <cfRule type="expression" dxfId="145" priority="45" stopIfTrue="1">
      <formula>$J$3="ja"</formula>
    </cfRule>
  </conditionalFormatting>
  <conditionalFormatting sqref="I11:J13">
    <cfRule type="expression" dxfId="144" priority="12">
      <formula>$M$2="ja"</formula>
    </cfRule>
  </conditionalFormatting>
  <conditionalFormatting sqref="I11:K13">
    <cfRule type="expression" dxfId="143" priority="9">
      <formula>$L$3="ja"</formula>
    </cfRule>
  </conditionalFormatting>
  <conditionalFormatting sqref="J11:J13">
    <cfRule type="expression" dxfId="142" priority="16">
      <formula>$K$2="ja"</formula>
    </cfRule>
    <cfRule type="expression" dxfId="141" priority="18">
      <formula>$L$2="ja"</formula>
    </cfRule>
  </conditionalFormatting>
  <conditionalFormatting sqref="J11:M13">
    <cfRule type="expression" dxfId="140" priority="19">
      <formula>$J$3="ja"</formula>
    </cfRule>
  </conditionalFormatting>
  <conditionalFormatting sqref="L11:M13">
    <cfRule type="expression" dxfId="139" priority="14">
      <formula>$K$2="ja"</formula>
    </cfRule>
    <cfRule type="expression" dxfId="138" priority="48" stopIfTrue="1">
      <formula>$N$2="ja"</formula>
    </cfRule>
    <cfRule type="expression" dxfId="137" priority="47" stopIfTrue="1">
      <formula>$M$2="ja"</formula>
    </cfRule>
    <cfRule type="expression" dxfId="136" priority="46" stopIfTrue="1">
      <formula>$L$2="ja"</formula>
    </cfRule>
  </conditionalFormatting>
  <conditionalFormatting sqref="AE18:AE53">
    <cfRule type="cellIs" dxfId="135" priority="49" stopIfTrue="1" operator="notEqual">
      <formula>""</formula>
    </cfRule>
  </conditionalFormatting>
  <conditionalFormatting sqref="AF11:AF13">
    <cfRule type="cellIs" dxfId="134" priority="65" stopIfTrue="1" operator="equal">
      <formula>1</formula>
    </cfRule>
    <cfRule type="cellIs" dxfId="133" priority="66" stopIfTrue="1" operator="lessThan">
      <formula>1</formula>
    </cfRule>
  </conditionalFormatting>
  <conditionalFormatting sqref="AF18:AF53">
    <cfRule type="cellIs" dxfId="132" priority="50" stopIfTrue="1" operator="equal">
      <formula>1</formula>
    </cfRule>
    <cfRule type="cellIs" dxfId="131" priority="51" stopIfTrue="1" operator="lessThan">
      <formula>1</formula>
    </cfRule>
  </conditionalFormatting>
  <conditionalFormatting sqref="AG18:AG53">
    <cfRule type="cellIs" dxfId="130" priority="2" stopIfTrue="1" operator="equal">
      <formula>""</formula>
    </cfRule>
    <cfRule type="cellIs" dxfId="129" priority="1" stopIfTrue="1" operator="equal">
      <formula>1</formula>
    </cfRule>
  </conditionalFormatting>
  <conditionalFormatting sqref="AH18:AH53">
    <cfRule type="cellIs" dxfId="128" priority="3" stopIfTrue="1" operator="equal">
      <formula>1</formula>
    </cfRule>
    <cfRule type="cellIs" dxfId="127" priority="4" stopIfTrue="1" operator="equal">
      <formula>""</formula>
    </cfRule>
  </conditionalFormatting>
  <conditionalFormatting sqref="AI18:AI53">
    <cfRule type="cellIs" dxfId="126" priority="23" stopIfTrue="1" operator="equal">
      <formula>"x"</formula>
    </cfRule>
    <cfRule type="cellIs" dxfId="125" priority="25" stopIfTrue="1" operator="equal">
      <formula>""</formula>
    </cfRule>
    <cfRule type="expression" dxfId="124" priority="24" stopIfTrue="1">
      <formula>$C18&gt;0</formula>
    </cfRule>
  </conditionalFormatting>
  <conditionalFormatting sqref="AJ18:AJ53 AJ54:AN54 AP54">
    <cfRule type="expression" dxfId="123" priority="38" stopIfTrue="1">
      <formula>$L$3="ja"</formula>
    </cfRule>
    <cfRule type="expression" dxfId="122" priority="37" stopIfTrue="1">
      <formula>$J$3="ja"</formula>
    </cfRule>
  </conditionalFormatting>
  <conditionalFormatting sqref="AK11:AK13 AN11:AN13">
    <cfRule type="expression" dxfId="121" priority="39" stopIfTrue="1">
      <formula>$L$3="ja"</formula>
    </cfRule>
  </conditionalFormatting>
  <conditionalFormatting sqref="AK11:AK13">
    <cfRule type="expression" dxfId="120" priority="8">
      <formula>$J$3="ja"</formula>
    </cfRule>
  </conditionalFormatting>
  <conditionalFormatting sqref="AK18:AK53">
    <cfRule type="expression" dxfId="119" priority="30" stopIfTrue="1">
      <formula>$AL18&lt;$AJ18</formula>
    </cfRule>
    <cfRule type="expression" dxfId="118" priority="29" stopIfTrue="1">
      <formula>$AL18=""</formula>
    </cfRule>
    <cfRule type="expression" dxfId="117" priority="31" stopIfTrue="1">
      <formula>$AL18&gt;=$AJ18</formula>
    </cfRule>
  </conditionalFormatting>
  <conditionalFormatting sqref="AL18:AM53 AO18:AP53">
    <cfRule type="expression" dxfId="116" priority="40" stopIfTrue="1">
      <formula>$L$3="ja"</formula>
    </cfRule>
  </conditionalFormatting>
  <conditionalFormatting sqref="AN18:AN53">
    <cfRule type="expression" dxfId="115" priority="34" stopIfTrue="1">
      <formula>$AO18&gt;=$AL18</formula>
    </cfRule>
    <cfRule type="expression" dxfId="114" priority="33" stopIfTrue="1">
      <formula>$AO18&lt;$AL18</formula>
    </cfRule>
    <cfRule type="expression" dxfId="113" priority="32" stopIfTrue="1">
      <formula>$AO18=""</formula>
    </cfRule>
  </conditionalFormatting>
  <dataValidations count="11">
    <dataValidation type="list" allowBlank="1" showInputMessage="1" showErrorMessage="1" sqref="E7" xr:uid="{D7080D4E-64D8-49C6-80A8-22AF35223782}">
      <formula1>"ja,nee,"</formula1>
    </dataValidation>
    <dataValidation type="list" allowBlank="1" showInputMessage="1" showErrorMessage="1" promptTitle="kies uit:" prompt="1. PrO_x000a_2. VMBO-lwoo_x000a_3. VMBO-basis_x000a_4. VMBO-kader_x000a_5. VMBO-gemengd_x000a_6. VMBO-theorie_x000a_7. HAVO_x000a_8. VWO" sqref="AN18:AN53 AK18:AK53" xr:uid="{BF524D0E-3B8A-4BF3-A907-53DEF739354B}">
      <formula1>"pro,lwoo,vmbo-b,vmbo-k,vmbo-g,vmbo-t,havo,vwo,"</formula1>
    </dataValidation>
    <dataValidation type="list" allowBlank="1" showInputMessage="1" showErrorMessage="1" promptTitle="specifieke onderwijsbehoefte" prompt="zet een x voor een leerling met_x000a_een specifieke onderwijsbehoefte" sqref="E53" xr:uid="{F9A3C8C4-6503-469B-849B-F04C192165F8}">
      <formula1>"--,x,"</formula1>
    </dataValidation>
    <dataValidation allowBlank="1" showInputMessage="1" showErrorMessage="1" promptTitle="in te vullen niveau" prompt="vul in: A-B-C-D-E_x000a_     of: 1-2-3-4-5" sqref="D18:D53 H18:M53" xr:uid="{0E2A6FA0-144B-4049-8123-E0788433386A}"/>
    <dataValidation allowBlank="1" showInputMessage="1" showErrorMessage="1" promptTitle="sociaal competent" prompt="zet een x voor_x000a_een leerling die_x000a_moeite heeft met_x000a_soc. competentie" sqref="AI18:AI53" xr:uid="{6CD3405B-469C-4DA5-BBD4-C980292B3AA2}"/>
    <dataValidation allowBlank="1" showInputMessage="1" showErrorMessage="1" promptTitle="specifieke onderwijsbehoefte" prompt="zet een x voor een leerling met_x000a_een specifieke onderwijsbehoefte" sqref="E18:E52" xr:uid="{C606A44F-D1BA-462B-AFEE-7465975FA4B5}"/>
    <dataValidation allowBlank="1" showInputMessage="1" showErrorMessage="1" promptTitle="doublure" prompt="zet een x_x000a_als de leerling_x000a_vanaf groep 3_x000a_is gedoubleerd" sqref="F18:F53" xr:uid="{85707820-CD11-4259-9D82-A70DADA35B8F}"/>
    <dataValidation type="list" allowBlank="1" showInputMessage="1" showErrorMessage="1" sqref="D2" xr:uid="{4D57580C-C1EA-4228-9455-72C1DD8B2F23}">
      <formula1>"3,4,5,6,7,8,"</formula1>
    </dataValidation>
    <dataValidation type="list" allowBlank="1" showInputMessage="1" showErrorMessage="1" sqref="E2" xr:uid="{2B5B8F18-7DF4-4ED4-8EFE-CBBCBC252890}">
      <formula1>"--,A,B,C,D,E,F,G,H,I,J,"</formula1>
    </dataValidation>
    <dataValidation type="list" allowBlank="1" showInputMessage="1" showErrorMessage="1" promptTitle="Kies uit:" prompt="1. PrO_x000a_2. VMBO-lwoo_x000a_3. VMBO-basis_x000a_4. VMBO-kader_x000a_5. VMBO-gemengd_x000a_6. VMBO-theorie_x000a_7. HAVO_x000a_8. VWO" sqref="G18:G53" xr:uid="{A6D35F02-ADB3-45CF-A694-3A6EA6FF4A3C}">
      <formula1>"pro,lwoo,vmbo-b,vmbo-k,vmbo-g,vmbo-t,havo,vwo"</formula1>
    </dataValidation>
    <dataValidation allowBlank="1" showInputMessage="1" showErrorMessage="1" promptTitle="invoer gegevens" prompt="gegevens verschijnen_x000a_automatisch, u hoeft_x000a_hier niets in te vullen" sqref="AG18:AH53" xr:uid="{81D8A66E-7249-4369-B6F8-A60A5DC7013F}"/>
  </dataValidations>
  <pageMargins left="0.89" right="0.28000000000000003" top="0.57999999999999996" bottom="0.22" header="0.13" footer="0.14000000000000001"/>
  <pageSetup paperSize="9" scale="73" orientation="landscape" r:id="rId1"/>
  <headerFooter alignWithMargins="0">
    <oddFooter>&amp;L&amp;8© Meesterwerk</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1B671-2E93-49A2-8C09-64C83361D77B}">
  <sheetPr codeName="Blad6">
    <tabColor rgb="FFCC00FF"/>
  </sheetPr>
  <dimension ref="B1:AP75"/>
  <sheetViews>
    <sheetView showGridLines="0" showRowColHeaders="0" zoomScaleNormal="100" workbookViewId="0">
      <selection activeCell="D2" sqref="D2"/>
    </sheetView>
  </sheetViews>
  <sheetFormatPr defaultRowHeight="12.5" x14ac:dyDescent="0.25"/>
  <cols>
    <col min="2" max="2" width="3.7265625" customWidth="1"/>
    <col min="3" max="3" width="20.7265625" customWidth="1"/>
    <col min="4" max="4" width="9.54296875" style="4" bestFit="1" customWidth="1"/>
    <col min="7" max="7" width="10.7265625" style="4" customWidth="1"/>
    <col min="8" max="9" width="10.54296875" style="4" bestFit="1" customWidth="1"/>
    <col min="10" max="10" width="10.7265625" style="4" bestFit="1" customWidth="1"/>
    <col min="11" max="11" width="10.7265625" style="4" customWidth="1"/>
    <col min="12" max="13" width="10.54296875" style="4" bestFit="1" customWidth="1"/>
    <col min="14" max="14" width="10.54296875" style="4" hidden="1" customWidth="1"/>
    <col min="15" max="30" width="9.1796875" style="4" hidden="1" customWidth="1"/>
    <col min="31" max="31" width="9.26953125" style="4" hidden="1" customWidth="1"/>
    <col min="32" max="32" width="9.453125" style="4" bestFit="1" customWidth="1"/>
    <col min="33" max="34" width="9.453125" bestFit="1" customWidth="1"/>
    <col min="36" max="36" width="9.1796875" style="4" hidden="1" customWidth="1"/>
    <col min="37" max="37" width="10.7265625" style="4" customWidth="1"/>
    <col min="38" max="39" width="9.1796875" style="4" hidden="1" customWidth="1"/>
    <col min="40" max="40" width="10.7265625" style="4" customWidth="1"/>
    <col min="41" max="42" width="9.1796875" style="4" hidden="1" customWidth="1"/>
    <col min="43" max="43" width="9.54296875" customWidth="1"/>
  </cols>
  <sheetData>
    <row r="1" spans="2:42" ht="13" thickBot="1" x14ac:dyDescent="0.3">
      <c r="J1" s="114"/>
      <c r="K1" s="114"/>
      <c r="L1" s="114"/>
      <c r="M1" s="114"/>
      <c r="N1" s="114"/>
      <c r="O1" s="114"/>
    </row>
    <row r="2" spans="2:42" ht="20" thickBot="1" x14ac:dyDescent="0.65">
      <c r="B2" s="77"/>
      <c r="C2" s="80" t="s">
        <v>0</v>
      </c>
      <c r="D2" s="79">
        <v>7</v>
      </c>
      <c r="E2" s="115"/>
      <c r="F2" s="16"/>
      <c r="G2" s="205" t="s">
        <v>1</v>
      </c>
      <c r="H2" s="205"/>
      <c r="I2" s="121"/>
      <c r="J2" s="116" t="b">
        <f>IF($D$2=3,"ja",IF($D$2="3A","ja",IF($D$2="3B","ja",IF($D$2="3C","ja"))))</f>
        <v>0</v>
      </c>
      <c r="K2" s="116" t="b">
        <f>IF($D$2=5,"ja",IF($D$2="5A","ja",IF($D$2="5B","ja",IF($D$2="5C","ja"))))</f>
        <v>0</v>
      </c>
      <c r="L2" s="116" t="b">
        <f>IF($D$2=4,"ja",IF($D$2="4A","ja",IF($D$2="4B","ja",IF($D$2="4C","ja"))))</f>
        <v>0</v>
      </c>
      <c r="M2" s="116" t="b">
        <f>IF($D$2=6,"ja",IF($D$2="6A","ja",IF($D$2="6B","ja",IF($D$2="6C","ja"))))</f>
        <v>0</v>
      </c>
      <c r="N2" s="121" t="b">
        <f>IF($D$2=8,"ja",IF($D$2="8A","ja",IF($D$2="8B","ja",IF($D$2="8C","ja"))))</f>
        <v>0</v>
      </c>
      <c r="O2" s="121"/>
      <c r="P2" s="121"/>
      <c r="Q2" s="121"/>
      <c r="R2" s="121"/>
      <c r="S2" s="121"/>
      <c r="T2" s="121"/>
      <c r="U2" s="121"/>
      <c r="V2" s="121"/>
      <c r="W2" s="121"/>
      <c r="X2" s="121"/>
      <c r="Y2" s="121"/>
      <c r="Z2" s="121"/>
      <c r="AA2" s="121"/>
      <c r="AB2" s="121"/>
      <c r="AC2" s="121"/>
      <c r="AD2" s="121"/>
      <c r="AE2" s="121"/>
      <c r="AF2" s="121"/>
      <c r="AG2" s="122"/>
      <c r="AH2" s="122"/>
      <c r="AI2" s="122"/>
      <c r="AJ2" s="121"/>
      <c r="AK2" s="121"/>
      <c r="AL2" s="121"/>
      <c r="AM2" s="121"/>
      <c r="AN2" s="121"/>
    </row>
    <row r="3" spans="2:42" ht="20" thickBot="1" x14ac:dyDescent="0.65">
      <c r="B3" s="77"/>
      <c r="C3" s="80" t="s">
        <v>71</v>
      </c>
      <c r="D3" s="196">
        <v>45692</v>
      </c>
      <c r="E3" s="197"/>
      <c r="F3" s="16"/>
      <c r="G3" s="206" t="s">
        <v>2</v>
      </c>
      <c r="H3" s="206"/>
      <c r="I3" s="121"/>
      <c r="J3" s="116" t="str">
        <f>IF($D$2=7,"ja",IF($D$2="7A","ja",IF($D$2="7B","ja",IF($D$2="7C","ja"))))</f>
        <v>ja</v>
      </c>
      <c r="K3" s="116"/>
      <c r="L3" s="116" t="b">
        <f>IF($D$2=8,"ja",IF($D$2="8A","ja",IF($D$2="8B","ja",IF($D$2="8C","ja"))))</f>
        <v>0</v>
      </c>
      <c r="M3" s="116"/>
      <c r="N3" s="121"/>
      <c r="O3" s="121"/>
      <c r="P3" s="121"/>
      <c r="Q3" s="121"/>
      <c r="R3" s="121"/>
      <c r="S3" s="121"/>
      <c r="T3" s="121"/>
      <c r="U3" s="121"/>
      <c r="V3" s="121"/>
      <c r="W3" s="121"/>
      <c r="X3" s="121"/>
      <c r="Y3" s="121"/>
      <c r="Z3" s="121"/>
      <c r="AA3" s="121"/>
      <c r="AB3" s="121"/>
      <c r="AC3" s="121"/>
      <c r="AD3" s="121"/>
      <c r="AE3" s="121"/>
      <c r="AF3" s="121"/>
      <c r="AG3" s="122"/>
      <c r="AH3" s="122"/>
      <c r="AI3" s="122"/>
      <c r="AJ3" s="121"/>
      <c r="AK3" s="121"/>
      <c r="AL3" s="121"/>
      <c r="AM3" s="121"/>
      <c r="AN3" s="121"/>
    </row>
    <row r="4" spans="2:42" ht="21.5" x14ac:dyDescent="0.6">
      <c r="C4" s="1"/>
      <c r="D4" s="76"/>
      <c r="E4" s="76"/>
      <c r="F4" s="16"/>
      <c r="G4" s="3"/>
      <c r="H4" s="3"/>
      <c r="I4" s="3"/>
      <c r="J4" s="3"/>
      <c r="K4" s="3"/>
      <c r="L4" s="3"/>
      <c r="M4" s="3"/>
      <c r="N4" s="3"/>
      <c r="O4" s="3"/>
      <c r="P4" s="3"/>
      <c r="Q4" s="3"/>
      <c r="R4" s="3"/>
      <c r="S4" s="3"/>
      <c r="T4" s="3"/>
      <c r="U4" s="3"/>
      <c r="V4" s="3"/>
      <c r="W4" s="3"/>
      <c r="X4" s="3"/>
      <c r="Y4" s="3"/>
      <c r="Z4" s="3"/>
      <c r="AA4" s="3"/>
      <c r="AB4" s="3"/>
      <c r="AC4" s="3"/>
      <c r="AD4" s="3"/>
      <c r="AE4" s="3"/>
      <c r="AF4" s="3"/>
    </row>
    <row r="5" spans="2:42" ht="15.5" x14ac:dyDescent="0.35">
      <c r="C5" s="207" t="s">
        <v>72</v>
      </c>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9"/>
    </row>
    <row r="6" spans="2:42" ht="13" x14ac:dyDescent="0.3">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row>
    <row r="7" spans="2:42" ht="13" x14ac:dyDescent="0.3">
      <c r="C7" s="210" t="s">
        <v>30</v>
      </c>
      <c r="D7" s="211"/>
      <c r="E7" s="74" t="s">
        <v>78</v>
      </c>
      <c r="I7" s="3"/>
      <c r="J7" s="3"/>
      <c r="K7" s="3"/>
    </row>
    <row r="8" spans="2:42" ht="13" x14ac:dyDescent="0.3">
      <c r="C8" s="210" t="s">
        <v>29</v>
      </c>
      <c r="D8" s="211"/>
      <c r="E8" s="75" t="str">
        <f>IF(E7="ja","nee",IF(E7="nee","ja",IF(E7="","")))</f>
        <v>nee</v>
      </c>
    </row>
    <row r="9" spans="2:42" x14ac:dyDescent="0.25">
      <c r="C9" s="18"/>
      <c r="D9" s="19"/>
    </row>
    <row r="10" spans="2:42" x14ac:dyDescent="0.25">
      <c r="C10" s="198" t="s">
        <v>70</v>
      </c>
      <c r="D10" s="199"/>
      <c r="E10" s="199"/>
      <c r="F10" s="199"/>
      <c r="G10" s="200"/>
      <c r="H10" s="198" t="s">
        <v>93</v>
      </c>
      <c r="I10" s="212"/>
      <c r="J10" s="198" t="s">
        <v>33</v>
      </c>
      <c r="K10" s="212"/>
      <c r="L10" s="201" t="s">
        <v>34</v>
      </c>
      <c r="M10" s="202"/>
      <c r="AF10" s="103"/>
      <c r="AG10" s="203" t="s">
        <v>1</v>
      </c>
      <c r="AH10" s="203"/>
      <c r="AI10" s="54"/>
      <c r="AJ10" s="54"/>
      <c r="AK10" s="54"/>
      <c r="AL10" s="54"/>
      <c r="AM10" s="54"/>
      <c r="AN10" s="60"/>
    </row>
    <row r="11" spans="2:42" x14ac:dyDescent="0.25">
      <c r="C11" s="61" t="s">
        <v>69</v>
      </c>
      <c r="D11" s="37" t="s">
        <v>38</v>
      </c>
      <c r="E11" s="40" t="s">
        <v>39</v>
      </c>
      <c r="F11" s="40" t="s">
        <v>41</v>
      </c>
      <c r="G11" s="43" t="s">
        <v>57</v>
      </c>
      <c r="H11" s="44" t="s">
        <v>58</v>
      </c>
      <c r="I11" s="43" t="s">
        <v>59</v>
      </c>
      <c r="J11" s="45" t="s">
        <v>60</v>
      </c>
      <c r="K11" s="97" t="s">
        <v>84</v>
      </c>
      <c r="L11" s="43" t="s">
        <v>61</v>
      </c>
      <c r="M11" s="43" t="s">
        <v>62</v>
      </c>
      <c r="N11" s="4" t="s">
        <v>4</v>
      </c>
      <c r="O11" s="4" t="s">
        <v>5</v>
      </c>
      <c r="P11" s="4" t="s">
        <v>3</v>
      </c>
      <c r="Q11" s="99" t="s">
        <v>85</v>
      </c>
      <c r="R11" s="4" t="s">
        <v>6</v>
      </c>
      <c r="S11" s="4" t="s">
        <v>7</v>
      </c>
      <c r="T11" s="4" t="s">
        <v>8</v>
      </c>
      <c r="AE11" s="64" t="s">
        <v>9</v>
      </c>
      <c r="AF11" s="104" t="s">
        <v>63</v>
      </c>
      <c r="AG11" s="71" t="s">
        <v>41</v>
      </c>
      <c r="AH11" s="52" t="s">
        <v>39</v>
      </c>
      <c r="AI11" s="37" t="s">
        <v>44</v>
      </c>
      <c r="AJ11" s="29" t="s">
        <v>11</v>
      </c>
      <c r="AK11" s="43" t="s">
        <v>64</v>
      </c>
      <c r="AL11" s="6" t="s">
        <v>11</v>
      </c>
      <c r="AM11" s="6" t="s">
        <v>12</v>
      </c>
      <c r="AN11" s="43" t="s">
        <v>65</v>
      </c>
      <c r="AO11" s="6" t="s">
        <v>11</v>
      </c>
      <c r="AP11" s="6" t="s">
        <v>12</v>
      </c>
    </row>
    <row r="12" spans="2:42" x14ac:dyDescent="0.25">
      <c r="C12" s="62"/>
      <c r="D12" s="38" t="s">
        <v>37</v>
      </c>
      <c r="E12" s="41" t="s">
        <v>40</v>
      </c>
      <c r="F12" s="41"/>
      <c r="G12" s="46" t="s">
        <v>23</v>
      </c>
      <c r="H12" s="47" t="s">
        <v>13</v>
      </c>
      <c r="I12" s="46" t="s">
        <v>14</v>
      </c>
      <c r="J12" s="48"/>
      <c r="K12" s="98" t="s">
        <v>60</v>
      </c>
      <c r="L12" s="46" t="s">
        <v>15</v>
      </c>
      <c r="M12" s="46" t="s">
        <v>16</v>
      </c>
      <c r="N12" s="4" t="s">
        <v>13</v>
      </c>
      <c r="O12" s="4" t="s">
        <v>14</v>
      </c>
      <c r="P12" s="4" t="s">
        <v>3</v>
      </c>
      <c r="Q12" s="4" t="s">
        <v>3</v>
      </c>
      <c r="R12" s="4" t="s">
        <v>15</v>
      </c>
      <c r="S12" s="4" t="s">
        <v>16</v>
      </c>
      <c r="U12" s="4" t="s">
        <v>17</v>
      </c>
      <c r="V12" s="4" t="s">
        <v>18</v>
      </c>
      <c r="W12" s="4" t="s">
        <v>19</v>
      </c>
      <c r="X12" s="4" t="s">
        <v>20</v>
      </c>
      <c r="Y12" s="4" t="s">
        <v>21</v>
      </c>
      <c r="Z12" s="4">
        <v>1</v>
      </c>
      <c r="AA12" s="4">
        <v>2</v>
      </c>
      <c r="AB12" s="4">
        <v>3</v>
      </c>
      <c r="AC12" s="4">
        <v>4</v>
      </c>
      <c r="AD12" s="4">
        <v>5</v>
      </c>
      <c r="AE12" s="65" t="s">
        <v>22</v>
      </c>
      <c r="AF12" s="105" t="s">
        <v>35</v>
      </c>
      <c r="AG12" s="72"/>
      <c r="AH12" s="53" t="s">
        <v>40</v>
      </c>
      <c r="AI12" s="38" t="s">
        <v>45</v>
      </c>
      <c r="AJ12" s="24"/>
      <c r="AK12" s="46" t="s">
        <v>23</v>
      </c>
      <c r="AL12" s="8"/>
      <c r="AM12" s="8"/>
      <c r="AN12" s="46" t="s">
        <v>24</v>
      </c>
      <c r="AO12" s="8"/>
      <c r="AP12" s="8"/>
    </row>
    <row r="13" spans="2:42" s="16" customFormat="1" x14ac:dyDescent="0.25">
      <c r="C13" s="63"/>
      <c r="D13" s="39"/>
      <c r="E13" s="42"/>
      <c r="F13" s="42"/>
      <c r="G13" s="50"/>
      <c r="H13" s="49" t="s">
        <v>31</v>
      </c>
      <c r="I13" s="50" t="s">
        <v>31</v>
      </c>
      <c r="J13" s="51" t="s">
        <v>31</v>
      </c>
      <c r="K13" s="51" t="s">
        <v>31</v>
      </c>
      <c r="L13" s="50" t="s">
        <v>32</v>
      </c>
      <c r="M13" s="50" t="s">
        <v>32</v>
      </c>
      <c r="N13" s="3"/>
      <c r="O13" s="3"/>
      <c r="P13" s="3"/>
      <c r="Q13" s="3"/>
      <c r="R13" s="3"/>
      <c r="S13" s="3"/>
      <c r="T13" s="3"/>
      <c r="U13" s="3"/>
      <c r="V13" s="3"/>
      <c r="W13" s="3"/>
      <c r="X13" s="3"/>
      <c r="Y13" s="3"/>
      <c r="Z13" s="3"/>
      <c r="AA13" s="3"/>
      <c r="AB13" s="3"/>
      <c r="AC13" s="3"/>
      <c r="AD13" s="3"/>
      <c r="AE13" s="66"/>
      <c r="AF13" s="81" t="s">
        <v>36</v>
      </c>
      <c r="AG13" s="73" t="s">
        <v>42</v>
      </c>
      <c r="AH13" s="22" t="s">
        <v>43</v>
      </c>
      <c r="AI13" s="39" t="s">
        <v>46</v>
      </c>
      <c r="AJ13" s="24"/>
      <c r="AK13" s="50" t="s">
        <v>47</v>
      </c>
      <c r="AL13" s="7"/>
      <c r="AM13" s="7"/>
      <c r="AN13" s="50" t="s">
        <v>48</v>
      </c>
      <c r="AO13" s="7"/>
      <c r="AP13" s="7"/>
    </row>
    <row r="14" spans="2:42" s="16" customFormat="1" hidden="1" x14ac:dyDescent="0.25">
      <c r="C14" s="89" t="s">
        <v>79</v>
      </c>
      <c r="D14" s="90" t="s">
        <v>17</v>
      </c>
      <c r="E14" s="91" t="s">
        <v>73</v>
      </c>
      <c r="F14" s="91" t="s">
        <v>20</v>
      </c>
      <c r="G14" s="90" t="s">
        <v>17</v>
      </c>
      <c r="H14" s="90" t="s">
        <v>74</v>
      </c>
      <c r="I14" s="90" t="s">
        <v>18</v>
      </c>
      <c r="J14" s="91" t="s">
        <v>73</v>
      </c>
      <c r="K14" s="91"/>
      <c r="L14" s="90" t="s">
        <v>75</v>
      </c>
      <c r="M14" s="90" t="s">
        <v>76</v>
      </c>
      <c r="N14" s="3"/>
      <c r="O14" s="3"/>
      <c r="P14" s="3"/>
      <c r="Q14" s="3"/>
      <c r="R14" s="3"/>
      <c r="S14" s="3"/>
      <c r="T14" s="3"/>
      <c r="U14" s="3"/>
      <c r="V14" s="3"/>
      <c r="W14" s="3"/>
      <c r="X14" s="3"/>
      <c r="Y14" s="3"/>
      <c r="Z14" s="3"/>
      <c r="AA14" s="3"/>
      <c r="AB14" s="3"/>
      <c r="AC14" s="3"/>
      <c r="AD14" s="3"/>
      <c r="AE14" s="65"/>
      <c r="AF14" s="100" t="s">
        <v>21</v>
      </c>
      <c r="AG14" s="83" t="s">
        <v>20</v>
      </c>
      <c r="AH14" s="81" t="s">
        <v>73</v>
      </c>
      <c r="AI14" s="7" t="s">
        <v>73</v>
      </c>
      <c r="AJ14" s="3"/>
      <c r="AK14" s="3" t="s">
        <v>77</v>
      </c>
      <c r="AL14" s="3"/>
      <c r="AM14" s="3"/>
      <c r="AN14" s="82" t="s">
        <v>77</v>
      </c>
      <c r="AO14" s="3"/>
      <c r="AP14" s="3"/>
    </row>
    <row r="15" spans="2:42" s="16" customFormat="1" hidden="1" x14ac:dyDescent="0.25">
      <c r="C15" s="89" t="s">
        <v>20</v>
      </c>
      <c r="D15" s="90"/>
      <c r="E15" s="91"/>
      <c r="F15" s="91"/>
      <c r="G15" s="90"/>
      <c r="H15" s="90"/>
      <c r="I15" s="90"/>
      <c r="J15" s="91"/>
      <c r="K15" s="91"/>
      <c r="L15" s="90"/>
      <c r="M15" s="90"/>
      <c r="N15" s="3"/>
      <c r="O15" s="3"/>
      <c r="P15" s="3"/>
      <c r="Q15" s="3"/>
      <c r="R15" s="3"/>
      <c r="S15" s="3"/>
      <c r="T15" s="3"/>
      <c r="U15" s="3"/>
      <c r="V15" s="3"/>
      <c r="W15" s="3"/>
      <c r="X15" s="3"/>
      <c r="Y15" s="3"/>
      <c r="Z15" s="3"/>
      <c r="AA15" s="3"/>
      <c r="AB15" s="3"/>
      <c r="AC15" s="3"/>
      <c r="AD15" s="3"/>
      <c r="AE15" s="65"/>
      <c r="AF15" s="100"/>
      <c r="AG15" s="83"/>
      <c r="AH15" s="81"/>
      <c r="AI15" s="7"/>
      <c r="AJ15" s="3"/>
      <c r="AK15" s="3"/>
      <c r="AL15" s="3"/>
      <c r="AM15" s="3"/>
      <c r="AN15" s="82"/>
      <c r="AO15" s="3"/>
      <c r="AP15" s="3"/>
    </row>
    <row r="16" spans="2:42" s="16" customFormat="1" hidden="1" x14ac:dyDescent="0.25">
      <c r="C16" s="89" t="s">
        <v>80</v>
      </c>
      <c r="D16" s="90"/>
      <c r="E16" s="91"/>
      <c r="F16" s="91"/>
      <c r="G16" s="90"/>
      <c r="H16" s="90"/>
      <c r="I16" s="90"/>
      <c r="J16" s="91"/>
      <c r="K16" s="91"/>
      <c r="L16" s="90"/>
      <c r="M16" s="90"/>
      <c r="N16" s="3"/>
      <c r="O16" s="3"/>
      <c r="P16" s="3"/>
      <c r="Q16" s="3"/>
      <c r="R16" s="3"/>
      <c r="S16" s="3"/>
      <c r="T16" s="3"/>
      <c r="U16" s="3"/>
      <c r="V16" s="3"/>
      <c r="W16" s="3"/>
      <c r="X16" s="3"/>
      <c r="Y16" s="3"/>
      <c r="Z16" s="3"/>
      <c r="AA16" s="3"/>
      <c r="AB16" s="3"/>
      <c r="AC16" s="3"/>
      <c r="AD16" s="3"/>
      <c r="AE16" s="65"/>
      <c r="AF16" s="100"/>
      <c r="AG16" s="83"/>
      <c r="AH16" s="81"/>
      <c r="AI16" s="7"/>
      <c r="AJ16" s="3"/>
      <c r="AK16" s="3"/>
      <c r="AL16" s="3"/>
      <c r="AM16" s="3"/>
      <c r="AN16" s="82"/>
      <c r="AO16" s="3"/>
      <c r="AP16" s="3"/>
    </row>
    <row r="17" spans="2:42" s="16" customFormat="1" hidden="1" x14ac:dyDescent="0.25">
      <c r="C17" s="89" t="s">
        <v>81</v>
      </c>
      <c r="D17" s="90"/>
      <c r="E17" s="91"/>
      <c r="F17" s="91"/>
      <c r="G17" s="90"/>
      <c r="H17" s="90"/>
      <c r="I17" s="90"/>
      <c r="J17" s="91"/>
      <c r="K17" s="91"/>
      <c r="L17" s="90"/>
      <c r="M17" s="90"/>
      <c r="N17" s="3"/>
      <c r="O17" s="3"/>
      <c r="P17" s="3"/>
      <c r="Q17" s="3"/>
      <c r="R17" s="3"/>
      <c r="S17" s="3"/>
      <c r="T17" s="3"/>
      <c r="U17" s="3"/>
      <c r="V17" s="3"/>
      <c r="W17" s="3"/>
      <c r="X17" s="3"/>
      <c r="Y17" s="3"/>
      <c r="Z17" s="3"/>
      <c r="AA17" s="3"/>
      <c r="AB17" s="3"/>
      <c r="AC17" s="3"/>
      <c r="AD17" s="3"/>
      <c r="AE17" s="65"/>
      <c r="AF17" s="100"/>
      <c r="AG17" s="83"/>
      <c r="AH17" s="81"/>
      <c r="AI17" s="7"/>
      <c r="AJ17" s="3"/>
      <c r="AK17" s="3"/>
      <c r="AL17" s="3"/>
      <c r="AM17" s="3"/>
      <c r="AN17" s="82"/>
      <c r="AO17" s="3"/>
      <c r="AP17" s="3"/>
    </row>
    <row r="18" spans="2:42" ht="15" customHeight="1" x14ac:dyDescent="0.25">
      <c r="B18">
        <v>1</v>
      </c>
      <c r="C18" s="118" t="s">
        <v>125</v>
      </c>
      <c r="D18" s="93" t="s">
        <v>17</v>
      </c>
      <c r="E18" s="21"/>
      <c r="F18" s="21"/>
      <c r="G18" s="88" t="s">
        <v>87</v>
      </c>
      <c r="H18" s="95"/>
      <c r="I18" s="112" t="s">
        <v>18</v>
      </c>
      <c r="J18" s="112" t="s">
        <v>17</v>
      </c>
      <c r="K18" s="112" t="s">
        <v>19</v>
      </c>
      <c r="L18" s="112" t="s">
        <v>17</v>
      </c>
      <c r="M18" s="113" t="s">
        <v>17</v>
      </c>
      <c r="N18" s="4" t="str">
        <f t="shared" ref="N18:N53" si="0">IF(D18="","",IF(H18="","",IF(H18=$D18,1,IF(H18&lt;$D18,1,IF(H18&gt;$D18,"",IF(H18="A+",1))))))</f>
        <v/>
      </c>
      <c r="O18" s="4" t="str">
        <f t="shared" ref="O18:O53" si="1">IF(D18="","",IF(I18="","",IF(I18=$D18,1,IF(I18&lt;$D18,1,IF(I18&gt;$D18,"",IF(I18="A+",1))))))</f>
        <v/>
      </c>
      <c r="P18" s="4">
        <f t="shared" ref="P18:P53" si="2">IF(D18="","",IF(J18="","",IF(J18=$D18,1,IF(J18&lt;$D18,1,IF(J18&gt;$D18,"",IF(J18="A+",1))))))</f>
        <v>1</v>
      </c>
      <c r="Q18" s="4" t="str">
        <f>IF(D18="","",IF(K18="","",IF(K18=$D18,1,IF(K18&lt;$D18,1,IF(K18&gt;$D18,"",IF(K18="A+",1))))))</f>
        <v/>
      </c>
      <c r="R18" s="4">
        <f t="shared" ref="R18:R53" si="3">IF(D18="","",IF(L18="","",IF(L18=$D18,1,IF(L18&lt;$D18,1,IF(L18&gt;$D18,"",IF(L18="A+",1))))))</f>
        <v>1</v>
      </c>
      <c r="S18" s="4">
        <f t="shared" ref="S18:S53" si="4">IF(D18="","",IF(M18="","",IF(M18=$D18,1,IF(M18&lt;$D18,1,IF(M18&gt;$D18,"",IF(M18="A+",1))))))</f>
        <v>1</v>
      </c>
      <c r="T18" s="4">
        <f t="shared" ref="T18:T53" si="5">SUM(N18:S18)</f>
        <v>3</v>
      </c>
      <c r="U18" s="10">
        <f t="shared" ref="U18:U53" si="6">IF($D18="A",$AF18)</f>
        <v>0.6</v>
      </c>
      <c r="V18" s="10" t="b">
        <f t="shared" ref="V18:V53" si="7">IF($D18="B",$AF18)</f>
        <v>0</v>
      </c>
      <c r="W18" s="10" t="b">
        <f t="shared" ref="W18:W53" si="8">IF($D18="C",$AF18)</f>
        <v>0</v>
      </c>
      <c r="X18" s="10" t="b">
        <f t="shared" ref="X18:X53" si="9">IF($D18="D",$AF18)</f>
        <v>0</v>
      </c>
      <c r="Y18" s="10" t="b">
        <f t="shared" ref="Y18:Y53" si="10">IF($D18="E",$AF18)</f>
        <v>0</v>
      </c>
      <c r="Z18" s="10" t="b">
        <f>IF($D18=1,$AF18)</f>
        <v>0</v>
      </c>
      <c r="AA18" s="10" t="b">
        <f>IF($D18=2,$AF18)</f>
        <v>0</v>
      </c>
      <c r="AB18" s="10" t="b">
        <f>IF($D18=3,$AF18)</f>
        <v>0</v>
      </c>
      <c r="AC18" s="10" t="b">
        <f>IF($D18=4,$AF18)</f>
        <v>0</v>
      </c>
      <c r="AD18" s="10" t="b">
        <f>IF($D18=5,$AF18)</f>
        <v>0</v>
      </c>
      <c r="AE18" s="67">
        <f t="shared" ref="AE18:AE53" si="11">IF(D18="","",IF(D18&gt;0,COUNTA(H18:M18)))</f>
        <v>5</v>
      </c>
      <c r="AF18" s="101">
        <f t="shared" ref="AF18:AF53" si="12">IF(AE18=0,"",IF(AE18="","",IF(AE18&gt;0,T18/AE18)))</f>
        <v>0.6</v>
      </c>
      <c r="AG18" s="60" t="str">
        <f>IF(F18="","",IF(F18="x",1))</f>
        <v/>
      </c>
      <c r="AH18" s="14" t="str">
        <f>IF(E18="","",IF(E18="X",1))</f>
        <v/>
      </c>
      <c r="AI18" s="9"/>
      <c r="AJ18" s="84">
        <f t="shared" ref="AJ18:AJ53" si="13">IF(G18="","",IF(G18="pro",1,IF(G18="lwoo",2,IF(G18="vmbo-b",3,IF(G18="vmbo-k",4,IF(G18="vmbo-g",5,IF(G18="vmbo-t",6,IF(G18="havo",7))))))))</f>
        <v>7</v>
      </c>
      <c r="AK18" s="55"/>
      <c r="AL18" s="85" t="str">
        <f t="shared" ref="AL18:AL53" si="14">IF(AK18="","",IF(AK18="pro",1,IF(AK18="lwoo",2,IF(AK18="vmbo-b",3,IF(AK18="vmbo-k",4,IF(AK18="vmbo-g",5,IF(AK18="vmbo-t",6,IF(AK18="havo",7))))))))</f>
        <v/>
      </c>
      <c r="AM18" s="86">
        <f t="shared" ref="AM18:AM53" si="15">IF(AL18="",0,IF(AL18&lt;AJ18,0,IF(AL18&gt;=AJ18,1)))</f>
        <v>0</v>
      </c>
      <c r="AN18" s="34"/>
      <c r="AO18" s="85" t="str">
        <f t="shared" ref="AO18:AO53" si="16">IF(AN18="","",IF(AN18="pro",1,IF(AN18="lwoo",2,IF(AN18="vmbo-b",3,IF(AN18="vmbo-k",4,IF(AN18="vmbo-g",5,IF(AN18="vmbo-t",6,IF(AN18="havo",7))))))))</f>
        <v/>
      </c>
      <c r="AP18" s="87">
        <f t="shared" ref="AP18:AP53" si="17">IF(AO18="",0,IF(AO18&lt;AL18,0,IF(AO18&gt;=AL18,1)))</f>
        <v>0</v>
      </c>
    </row>
    <row r="19" spans="2:42" ht="15" customHeight="1" x14ac:dyDescent="0.25">
      <c r="B19">
        <v>2</v>
      </c>
      <c r="C19" s="118" t="s">
        <v>111</v>
      </c>
      <c r="D19" s="94" t="s">
        <v>19</v>
      </c>
      <c r="E19" s="94"/>
      <c r="F19" s="94"/>
      <c r="G19" s="30" t="s">
        <v>88</v>
      </c>
      <c r="H19" s="95"/>
      <c r="I19" s="112" t="s">
        <v>18</v>
      </c>
      <c r="J19" s="112" t="s">
        <v>18</v>
      </c>
      <c r="K19" s="112" t="s">
        <v>18</v>
      </c>
      <c r="L19" s="112" t="s">
        <v>18</v>
      </c>
      <c r="M19" s="113" t="s">
        <v>19</v>
      </c>
      <c r="N19" s="4" t="str">
        <f t="shared" si="0"/>
        <v/>
      </c>
      <c r="O19" s="4">
        <f t="shared" si="1"/>
        <v>1</v>
      </c>
      <c r="P19" s="4">
        <f t="shared" si="2"/>
        <v>1</v>
      </c>
      <c r="Q19" s="4">
        <f t="shared" ref="Q19:Q53" si="18">IF(D19="","",IF(K19="","",IF(K19=$D19,1,IF(K19&lt;$D19,1,IF(K19&gt;$D19,"",IF(K19="A+",1))))))</f>
        <v>1</v>
      </c>
      <c r="R19" s="4">
        <f t="shared" si="3"/>
        <v>1</v>
      </c>
      <c r="S19" s="4">
        <f t="shared" si="4"/>
        <v>1</v>
      </c>
      <c r="T19" s="4">
        <f t="shared" si="5"/>
        <v>5</v>
      </c>
      <c r="U19" s="10" t="b">
        <f t="shared" si="6"/>
        <v>0</v>
      </c>
      <c r="V19" s="10" t="b">
        <f t="shared" si="7"/>
        <v>0</v>
      </c>
      <c r="W19" s="10">
        <f t="shared" si="8"/>
        <v>1</v>
      </c>
      <c r="X19" s="10" t="b">
        <f t="shared" si="9"/>
        <v>0</v>
      </c>
      <c r="Y19" s="10" t="b">
        <f t="shared" si="10"/>
        <v>0</v>
      </c>
      <c r="Z19" s="10" t="b">
        <f t="shared" ref="Z19:Z53" si="19">IF($D19="1",$AF19)</f>
        <v>0</v>
      </c>
      <c r="AA19" s="10" t="b">
        <f t="shared" ref="AA19:AA53" si="20">IF($D19=2,$AF19)</f>
        <v>0</v>
      </c>
      <c r="AB19" s="10" t="b">
        <f t="shared" ref="AB19:AB53" si="21">IF($D19=3,$AF19)</f>
        <v>0</v>
      </c>
      <c r="AC19" s="10" t="b">
        <f t="shared" ref="AC19:AC53" si="22">IF($D19=4,$AF19)</f>
        <v>0</v>
      </c>
      <c r="AD19" s="10" t="b">
        <f t="shared" ref="AD19:AD53" si="23">IF($D19=5,$AF19)</f>
        <v>0</v>
      </c>
      <c r="AE19" s="68">
        <f t="shared" si="11"/>
        <v>5</v>
      </c>
      <c r="AF19" s="102">
        <f t="shared" si="12"/>
        <v>1</v>
      </c>
      <c r="AG19" s="60" t="str">
        <f t="shared" ref="AG19:AG53" si="24">IF(F19="","",IF(F19="x",1))</f>
        <v/>
      </c>
      <c r="AH19" s="14" t="str">
        <f t="shared" ref="AH19:AH53" si="25">IF(E19="","",IF(E19="X",1))</f>
        <v/>
      </c>
      <c r="AI19" s="9"/>
      <c r="AJ19" s="84">
        <f t="shared" si="13"/>
        <v>6</v>
      </c>
      <c r="AK19" s="55"/>
      <c r="AL19" s="85" t="str">
        <f t="shared" si="14"/>
        <v/>
      </c>
      <c r="AM19" s="86">
        <f t="shared" si="15"/>
        <v>0</v>
      </c>
      <c r="AN19" s="35"/>
      <c r="AO19" s="85" t="str">
        <f t="shared" si="16"/>
        <v/>
      </c>
      <c r="AP19" s="87">
        <f t="shared" si="17"/>
        <v>0</v>
      </c>
    </row>
    <row r="20" spans="2:42" ht="15" customHeight="1" x14ac:dyDescent="0.25">
      <c r="B20">
        <v>3</v>
      </c>
      <c r="C20" s="118" t="s">
        <v>112</v>
      </c>
      <c r="D20" s="94" t="s">
        <v>17</v>
      </c>
      <c r="E20" s="94"/>
      <c r="F20" s="9"/>
      <c r="G20" s="30" t="s">
        <v>89</v>
      </c>
      <c r="H20" s="95"/>
      <c r="I20" s="112" t="s">
        <v>17</v>
      </c>
      <c r="J20" s="112" t="s">
        <v>17</v>
      </c>
      <c r="K20" s="112" t="s">
        <v>19</v>
      </c>
      <c r="L20" s="112" t="s">
        <v>17</v>
      </c>
      <c r="M20" s="113" t="s">
        <v>17</v>
      </c>
      <c r="N20" s="4" t="str">
        <f t="shared" si="0"/>
        <v/>
      </c>
      <c r="O20" s="4">
        <f t="shared" si="1"/>
        <v>1</v>
      </c>
      <c r="P20" s="4">
        <f t="shared" si="2"/>
        <v>1</v>
      </c>
      <c r="Q20" s="4" t="str">
        <f t="shared" si="18"/>
        <v/>
      </c>
      <c r="R20" s="4">
        <f t="shared" si="3"/>
        <v>1</v>
      </c>
      <c r="S20" s="4">
        <f t="shared" si="4"/>
        <v>1</v>
      </c>
      <c r="T20" s="4">
        <f t="shared" si="5"/>
        <v>4</v>
      </c>
      <c r="U20" s="10">
        <f t="shared" si="6"/>
        <v>0.8</v>
      </c>
      <c r="V20" s="10" t="b">
        <f t="shared" si="7"/>
        <v>0</v>
      </c>
      <c r="W20" s="10" t="b">
        <f t="shared" si="8"/>
        <v>0</v>
      </c>
      <c r="X20" s="10" t="b">
        <f t="shared" si="9"/>
        <v>0</v>
      </c>
      <c r="Y20" s="10" t="b">
        <f t="shared" si="10"/>
        <v>0</v>
      </c>
      <c r="Z20" s="10" t="b">
        <f t="shared" si="19"/>
        <v>0</v>
      </c>
      <c r="AA20" s="10" t="b">
        <f t="shared" si="20"/>
        <v>0</v>
      </c>
      <c r="AB20" s="10" t="b">
        <f t="shared" si="21"/>
        <v>0</v>
      </c>
      <c r="AC20" s="10" t="b">
        <f t="shared" si="22"/>
        <v>0</v>
      </c>
      <c r="AD20" s="10" t="b">
        <f t="shared" si="23"/>
        <v>0</v>
      </c>
      <c r="AE20" s="68">
        <f t="shared" si="11"/>
        <v>5</v>
      </c>
      <c r="AF20" s="102">
        <f t="shared" si="12"/>
        <v>0.8</v>
      </c>
      <c r="AG20" s="60" t="str">
        <f t="shared" si="24"/>
        <v/>
      </c>
      <c r="AH20" s="14" t="str">
        <f t="shared" si="25"/>
        <v/>
      </c>
      <c r="AI20" s="9"/>
      <c r="AJ20" s="84" t="b">
        <f t="shared" si="13"/>
        <v>0</v>
      </c>
      <c r="AK20" s="55"/>
      <c r="AL20" s="85" t="str">
        <f t="shared" si="14"/>
        <v/>
      </c>
      <c r="AM20" s="86">
        <f t="shared" si="15"/>
        <v>0</v>
      </c>
      <c r="AN20" s="35"/>
      <c r="AO20" s="85" t="str">
        <f t="shared" si="16"/>
        <v/>
      </c>
      <c r="AP20" s="87">
        <f t="shared" si="17"/>
        <v>0</v>
      </c>
    </row>
    <row r="21" spans="2:42" ht="15" customHeight="1" x14ac:dyDescent="0.25">
      <c r="B21">
        <v>4</v>
      </c>
      <c r="C21" s="20" t="s">
        <v>126</v>
      </c>
      <c r="D21" s="94" t="s">
        <v>17</v>
      </c>
      <c r="E21" s="9"/>
      <c r="F21" s="9"/>
      <c r="G21" s="30" t="s">
        <v>87</v>
      </c>
      <c r="H21" s="95"/>
      <c r="I21" s="12" t="s">
        <v>17</v>
      </c>
      <c r="J21" s="112" t="s">
        <v>18</v>
      </c>
      <c r="K21" s="12" t="s">
        <v>17</v>
      </c>
      <c r="L21" s="112" t="s">
        <v>18</v>
      </c>
      <c r="M21" s="113" t="s">
        <v>17</v>
      </c>
      <c r="N21" s="4" t="str">
        <f t="shared" si="0"/>
        <v/>
      </c>
      <c r="O21" s="4">
        <f t="shared" si="1"/>
        <v>1</v>
      </c>
      <c r="P21" s="4" t="str">
        <f t="shared" si="2"/>
        <v/>
      </c>
      <c r="Q21" s="4">
        <f t="shared" si="18"/>
        <v>1</v>
      </c>
      <c r="R21" s="4" t="str">
        <f t="shared" si="3"/>
        <v/>
      </c>
      <c r="S21" s="4">
        <f t="shared" si="4"/>
        <v>1</v>
      </c>
      <c r="T21" s="4">
        <f t="shared" si="5"/>
        <v>3</v>
      </c>
      <c r="U21" s="10">
        <f t="shared" si="6"/>
        <v>0.6</v>
      </c>
      <c r="V21" s="10" t="b">
        <f t="shared" si="7"/>
        <v>0</v>
      </c>
      <c r="W21" s="10" t="b">
        <f t="shared" si="8"/>
        <v>0</v>
      </c>
      <c r="X21" s="10" t="b">
        <f t="shared" si="9"/>
        <v>0</v>
      </c>
      <c r="Y21" s="10" t="b">
        <f t="shared" si="10"/>
        <v>0</v>
      </c>
      <c r="Z21" s="10" t="b">
        <f t="shared" si="19"/>
        <v>0</v>
      </c>
      <c r="AA21" s="10" t="b">
        <f t="shared" si="20"/>
        <v>0</v>
      </c>
      <c r="AB21" s="10" t="b">
        <f t="shared" si="21"/>
        <v>0</v>
      </c>
      <c r="AC21" s="10" t="b">
        <f t="shared" si="22"/>
        <v>0</v>
      </c>
      <c r="AD21" s="10" t="b">
        <f t="shared" si="23"/>
        <v>0</v>
      </c>
      <c r="AE21" s="68">
        <f t="shared" si="11"/>
        <v>5</v>
      </c>
      <c r="AF21" s="102">
        <f t="shared" si="12"/>
        <v>0.6</v>
      </c>
      <c r="AG21" s="60" t="str">
        <f t="shared" si="24"/>
        <v/>
      </c>
      <c r="AH21" s="14" t="str">
        <f t="shared" si="25"/>
        <v/>
      </c>
      <c r="AI21" s="9" t="s">
        <v>83</v>
      </c>
      <c r="AJ21" s="84">
        <f t="shared" si="13"/>
        <v>7</v>
      </c>
      <c r="AK21" s="55"/>
      <c r="AL21" s="85" t="str">
        <f t="shared" si="14"/>
        <v/>
      </c>
      <c r="AM21" s="86">
        <f t="shared" si="15"/>
        <v>0</v>
      </c>
      <c r="AN21" s="35"/>
      <c r="AO21" s="85" t="str">
        <f t="shared" si="16"/>
        <v/>
      </c>
      <c r="AP21" s="87">
        <f t="shared" si="17"/>
        <v>0</v>
      </c>
    </row>
    <row r="22" spans="2:42" ht="15" customHeight="1" x14ac:dyDescent="0.25">
      <c r="B22">
        <v>5</v>
      </c>
      <c r="C22" s="120" t="s">
        <v>127</v>
      </c>
      <c r="D22" s="94" t="s">
        <v>17</v>
      </c>
      <c r="E22" s="9"/>
      <c r="F22" s="9"/>
      <c r="G22" s="30" t="s">
        <v>89</v>
      </c>
      <c r="H22" s="95"/>
      <c r="I22" s="12" t="s">
        <v>17</v>
      </c>
      <c r="J22" s="112" t="s">
        <v>17</v>
      </c>
      <c r="K22" s="12" t="s">
        <v>17</v>
      </c>
      <c r="L22" s="112" t="s">
        <v>17</v>
      </c>
      <c r="M22" s="113" t="s">
        <v>17</v>
      </c>
      <c r="N22" s="4" t="str">
        <f t="shared" si="0"/>
        <v/>
      </c>
      <c r="O22" s="4">
        <f t="shared" si="1"/>
        <v>1</v>
      </c>
      <c r="P22" s="4">
        <f t="shared" si="2"/>
        <v>1</v>
      </c>
      <c r="Q22" s="4">
        <f t="shared" si="18"/>
        <v>1</v>
      </c>
      <c r="R22" s="4">
        <f t="shared" si="3"/>
        <v>1</v>
      </c>
      <c r="S22" s="4">
        <f t="shared" si="4"/>
        <v>1</v>
      </c>
      <c r="T22" s="4">
        <f t="shared" si="5"/>
        <v>5</v>
      </c>
      <c r="U22" s="10">
        <f t="shared" si="6"/>
        <v>1</v>
      </c>
      <c r="V22" s="10" t="b">
        <f t="shared" si="7"/>
        <v>0</v>
      </c>
      <c r="W22" s="10" t="b">
        <f t="shared" si="8"/>
        <v>0</v>
      </c>
      <c r="X22" s="10" t="b">
        <f t="shared" si="9"/>
        <v>0</v>
      </c>
      <c r="Y22" s="10" t="b">
        <f t="shared" si="10"/>
        <v>0</v>
      </c>
      <c r="Z22" s="10" t="b">
        <f t="shared" si="19"/>
        <v>0</v>
      </c>
      <c r="AA22" s="10" t="b">
        <f t="shared" si="20"/>
        <v>0</v>
      </c>
      <c r="AB22" s="10" t="b">
        <f t="shared" si="21"/>
        <v>0</v>
      </c>
      <c r="AC22" s="10" t="b">
        <f t="shared" si="22"/>
        <v>0</v>
      </c>
      <c r="AD22" s="10" t="b">
        <f t="shared" si="23"/>
        <v>0</v>
      </c>
      <c r="AE22" s="68">
        <f t="shared" si="11"/>
        <v>5</v>
      </c>
      <c r="AF22" s="102">
        <f t="shared" si="12"/>
        <v>1</v>
      </c>
      <c r="AG22" s="60" t="str">
        <f t="shared" si="24"/>
        <v/>
      </c>
      <c r="AH22" s="14" t="str">
        <f t="shared" si="25"/>
        <v/>
      </c>
      <c r="AI22" s="9"/>
      <c r="AJ22" s="84" t="b">
        <f t="shared" si="13"/>
        <v>0</v>
      </c>
      <c r="AK22" s="55"/>
      <c r="AL22" s="85" t="str">
        <f t="shared" si="14"/>
        <v/>
      </c>
      <c r="AM22" s="86">
        <f t="shared" si="15"/>
        <v>0</v>
      </c>
      <c r="AN22" s="35"/>
      <c r="AO22" s="85" t="str">
        <f t="shared" si="16"/>
        <v/>
      </c>
      <c r="AP22" s="87">
        <f t="shared" si="17"/>
        <v>0</v>
      </c>
    </row>
    <row r="23" spans="2:42" ht="15" customHeight="1" x14ac:dyDescent="0.25">
      <c r="B23">
        <v>6</v>
      </c>
      <c r="C23" s="20" t="s">
        <v>128</v>
      </c>
      <c r="D23" s="94" t="s">
        <v>18</v>
      </c>
      <c r="E23" s="9"/>
      <c r="F23" s="9"/>
      <c r="G23" s="30" t="s">
        <v>88</v>
      </c>
      <c r="H23" s="95"/>
      <c r="I23" s="12" t="s">
        <v>18</v>
      </c>
      <c r="J23" s="112" t="s">
        <v>19</v>
      </c>
      <c r="K23" s="12" t="s">
        <v>18</v>
      </c>
      <c r="L23" s="112" t="s">
        <v>18</v>
      </c>
      <c r="M23" s="113" t="s">
        <v>18</v>
      </c>
      <c r="N23" s="4" t="str">
        <f t="shared" si="0"/>
        <v/>
      </c>
      <c r="O23" s="4">
        <f t="shared" si="1"/>
        <v>1</v>
      </c>
      <c r="P23" s="4" t="str">
        <f t="shared" si="2"/>
        <v/>
      </c>
      <c r="Q23" s="4">
        <f t="shared" si="18"/>
        <v>1</v>
      </c>
      <c r="R23" s="4">
        <f t="shared" si="3"/>
        <v>1</v>
      </c>
      <c r="S23" s="4">
        <f t="shared" si="4"/>
        <v>1</v>
      </c>
      <c r="T23" s="4">
        <f t="shared" si="5"/>
        <v>4</v>
      </c>
      <c r="U23" s="10" t="b">
        <f t="shared" si="6"/>
        <v>0</v>
      </c>
      <c r="V23" s="10">
        <f t="shared" si="7"/>
        <v>0.8</v>
      </c>
      <c r="W23" s="10" t="b">
        <f t="shared" si="8"/>
        <v>0</v>
      </c>
      <c r="X23" s="10" t="b">
        <f t="shared" si="9"/>
        <v>0</v>
      </c>
      <c r="Y23" s="10" t="b">
        <f t="shared" si="10"/>
        <v>0</v>
      </c>
      <c r="Z23" s="10" t="b">
        <f t="shared" si="19"/>
        <v>0</v>
      </c>
      <c r="AA23" s="10" t="b">
        <f t="shared" si="20"/>
        <v>0</v>
      </c>
      <c r="AB23" s="10" t="b">
        <f t="shared" si="21"/>
        <v>0</v>
      </c>
      <c r="AC23" s="10" t="b">
        <f t="shared" si="22"/>
        <v>0</v>
      </c>
      <c r="AD23" s="10" t="b">
        <f t="shared" si="23"/>
        <v>0</v>
      </c>
      <c r="AE23" s="68">
        <f t="shared" si="11"/>
        <v>5</v>
      </c>
      <c r="AF23" s="102">
        <f t="shared" si="12"/>
        <v>0.8</v>
      </c>
      <c r="AG23" s="60" t="str">
        <f t="shared" si="24"/>
        <v/>
      </c>
      <c r="AH23" s="14" t="str">
        <f t="shared" si="25"/>
        <v/>
      </c>
      <c r="AI23" s="9"/>
      <c r="AJ23" s="84">
        <f t="shared" si="13"/>
        <v>6</v>
      </c>
      <c r="AK23" s="55"/>
      <c r="AL23" s="85" t="str">
        <f t="shared" si="14"/>
        <v/>
      </c>
      <c r="AM23" s="86">
        <f t="shared" si="15"/>
        <v>0</v>
      </c>
      <c r="AN23" s="35"/>
      <c r="AO23" s="85" t="str">
        <f t="shared" si="16"/>
        <v/>
      </c>
      <c r="AP23" s="87">
        <f t="shared" si="17"/>
        <v>0</v>
      </c>
    </row>
    <row r="24" spans="2:42" ht="15" customHeight="1" x14ac:dyDescent="0.25">
      <c r="B24">
        <v>7</v>
      </c>
      <c r="C24" s="20" t="s">
        <v>129</v>
      </c>
      <c r="D24" s="94" t="s">
        <v>19</v>
      </c>
      <c r="E24" s="94"/>
      <c r="F24" s="94"/>
      <c r="G24" s="30" t="s">
        <v>90</v>
      </c>
      <c r="H24" s="95"/>
      <c r="I24" s="12" t="s">
        <v>19</v>
      </c>
      <c r="J24" s="112" t="s">
        <v>18</v>
      </c>
      <c r="K24" s="12" t="s">
        <v>19</v>
      </c>
      <c r="L24" s="112" t="s">
        <v>20</v>
      </c>
      <c r="M24" s="113" t="s">
        <v>18</v>
      </c>
      <c r="N24" s="4" t="str">
        <f t="shared" si="0"/>
        <v/>
      </c>
      <c r="O24" s="4">
        <f t="shared" si="1"/>
        <v>1</v>
      </c>
      <c r="P24" s="4">
        <f t="shared" si="2"/>
        <v>1</v>
      </c>
      <c r="Q24" s="4">
        <f t="shared" si="18"/>
        <v>1</v>
      </c>
      <c r="R24" s="4" t="str">
        <f t="shared" si="3"/>
        <v/>
      </c>
      <c r="S24" s="4">
        <f t="shared" si="4"/>
        <v>1</v>
      </c>
      <c r="T24" s="4">
        <f t="shared" si="5"/>
        <v>4</v>
      </c>
      <c r="U24" s="10" t="b">
        <f t="shared" si="6"/>
        <v>0</v>
      </c>
      <c r="V24" s="10" t="b">
        <f t="shared" si="7"/>
        <v>0</v>
      </c>
      <c r="W24" s="10">
        <f t="shared" si="8"/>
        <v>0.8</v>
      </c>
      <c r="X24" s="10" t="b">
        <f t="shared" si="9"/>
        <v>0</v>
      </c>
      <c r="Y24" s="10" t="b">
        <f t="shared" si="10"/>
        <v>0</v>
      </c>
      <c r="Z24" s="10" t="b">
        <f t="shared" si="19"/>
        <v>0</v>
      </c>
      <c r="AA24" s="10" t="b">
        <f t="shared" si="20"/>
        <v>0</v>
      </c>
      <c r="AB24" s="10" t="b">
        <f t="shared" si="21"/>
        <v>0</v>
      </c>
      <c r="AC24" s="10" t="b">
        <f t="shared" si="22"/>
        <v>0</v>
      </c>
      <c r="AD24" s="10" t="b">
        <f t="shared" si="23"/>
        <v>0</v>
      </c>
      <c r="AE24" s="68">
        <f t="shared" si="11"/>
        <v>5</v>
      </c>
      <c r="AF24" s="102">
        <f t="shared" si="12"/>
        <v>0.8</v>
      </c>
      <c r="AG24" s="60" t="str">
        <f t="shared" si="24"/>
        <v/>
      </c>
      <c r="AH24" s="14" t="str">
        <f t="shared" si="25"/>
        <v/>
      </c>
      <c r="AI24" s="9"/>
      <c r="AJ24" s="84">
        <f t="shared" si="13"/>
        <v>4</v>
      </c>
      <c r="AK24" s="55"/>
      <c r="AL24" s="85" t="str">
        <f t="shared" si="14"/>
        <v/>
      </c>
      <c r="AM24" s="86">
        <f t="shared" si="15"/>
        <v>0</v>
      </c>
      <c r="AN24" s="35"/>
      <c r="AO24" s="85" t="str">
        <f t="shared" si="16"/>
        <v/>
      </c>
      <c r="AP24" s="87">
        <f t="shared" si="17"/>
        <v>0</v>
      </c>
    </row>
    <row r="25" spans="2:42" ht="15" customHeight="1" x14ac:dyDescent="0.25">
      <c r="B25">
        <v>8</v>
      </c>
      <c r="C25" s="20"/>
      <c r="D25" s="9"/>
      <c r="E25" s="9"/>
      <c r="F25" s="9"/>
      <c r="G25" s="30"/>
      <c r="H25" s="11"/>
      <c r="I25" s="12"/>
      <c r="J25" s="12"/>
      <c r="K25" s="12"/>
      <c r="L25" s="12"/>
      <c r="M25" s="13"/>
      <c r="N25" s="4" t="str">
        <f t="shared" si="0"/>
        <v/>
      </c>
      <c r="O25" s="4" t="str">
        <f t="shared" si="1"/>
        <v/>
      </c>
      <c r="P25" s="4" t="str">
        <f t="shared" si="2"/>
        <v/>
      </c>
      <c r="Q25" s="4" t="str">
        <f t="shared" si="18"/>
        <v/>
      </c>
      <c r="R25" s="4" t="str">
        <f t="shared" si="3"/>
        <v/>
      </c>
      <c r="S25" s="4" t="str">
        <f t="shared" si="4"/>
        <v/>
      </c>
      <c r="T25" s="4">
        <f t="shared" si="5"/>
        <v>0</v>
      </c>
      <c r="U25" s="10" t="b">
        <f t="shared" si="6"/>
        <v>0</v>
      </c>
      <c r="V25" s="10" t="b">
        <f t="shared" si="7"/>
        <v>0</v>
      </c>
      <c r="W25" s="10" t="b">
        <f t="shared" si="8"/>
        <v>0</v>
      </c>
      <c r="X25" s="10" t="b">
        <f t="shared" si="9"/>
        <v>0</v>
      </c>
      <c r="Y25" s="10" t="b">
        <f t="shared" si="10"/>
        <v>0</v>
      </c>
      <c r="Z25" s="10" t="b">
        <f t="shared" si="19"/>
        <v>0</v>
      </c>
      <c r="AA25" s="10" t="b">
        <f t="shared" si="20"/>
        <v>0</v>
      </c>
      <c r="AB25" s="10" t="b">
        <f t="shared" si="21"/>
        <v>0</v>
      </c>
      <c r="AC25" s="10" t="b">
        <f t="shared" si="22"/>
        <v>0</v>
      </c>
      <c r="AD25" s="10" t="b">
        <f t="shared" si="23"/>
        <v>0</v>
      </c>
      <c r="AE25" s="68" t="str">
        <f t="shared" si="11"/>
        <v/>
      </c>
      <c r="AF25" s="102" t="str">
        <f t="shared" si="12"/>
        <v/>
      </c>
      <c r="AG25" s="60" t="str">
        <f t="shared" si="24"/>
        <v/>
      </c>
      <c r="AH25" s="14" t="str">
        <f t="shared" si="25"/>
        <v/>
      </c>
      <c r="AI25" s="9"/>
      <c r="AJ25" s="84" t="str">
        <f t="shared" si="13"/>
        <v/>
      </c>
      <c r="AK25" s="55"/>
      <c r="AL25" s="85" t="str">
        <f t="shared" si="14"/>
        <v/>
      </c>
      <c r="AM25" s="86">
        <f t="shared" si="15"/>
        <v>0</v>
      </c>
      <c r="AN25" s="35"/>
      <c r="AO25" s="85" t="str">
        <f t="shared" si="16"/>
        <v/>
      </c>
      <c r="AP25" s="87">
        <f t="shared" si="17"/>
        <v>0</v>
      </c>
    </row>
    <row r="26" spans="2:42" ht="15" customHeight="1" x14ac:dyDescent="0.25">
      <c r="B26">
        <v>9</v>
      </c>
      <c r="C26" s="20"/>
      <c r="D26" s="9"/>
      <c r="E26" s="9"/>
      <c r="F26" s="9"/>
      <c r="G26" s="30"/>
      <c r="H26" s="11"/>
      <c r="I26" s="12"/>
      <c r="J26" s="12"/>
      <c r="K26" s="12"/>
      <c r="L26" s="12"/>
      <c r="M26" s="13"/>
      <c r="N26" s="4" t="str">
        <f t="shared" si="0"/>
        <v/>
      </c>
      <c r="O26" s="4" t="str">
        <f t="shared" si="1"/>
        <v/>
      </c>
      <c r="P26" s="4" t="str">
        <f t="shared" si="2"/>
        <v/>
      </c>
      <c r="Q26" s="4" t="str">
        <f t="shared" si="18"/>
        <v/>
      </c>
      <c r="R26" s="4" t="str">
        <f t="shared" si="3"/>
        <v/>
      </c>
      <c r="S26" s="4" t="str">
        <f t="shared" si="4"/>
        <v/>
      </c>
      <c r="T26" s="4">
        <f t="shared" si="5"/>
        <v>0</v>
      </c>
      <c r="U26" s="10" t="b">
        <f t="shared" si="6"/>
        <v>0</v>
      </c>
      <c r="V26" s="10" t="b">
        <f t="shared" si="7"/>
        <v>0</v>
      </c>
      <c r="W26" s="10" t="b">
        <f t="shared" si="8"/>
        <v>0</v>
      </c>
      <c r="X26" s="10" t="b">
        <f t="shared" si="9"/>
        <v>0</v>
      </c>
      <c r="Y26" s="10" t="b">
        <f t="shared" si="10"/>
        <v>0</v>
      </c>
      <c r="Z26" s="10" t="b">
        <f t="shared" si="19"/>
        <v>0</v>
      </c>
      <c r="AA26" s="10" t="b">
        <f t="shared" si="20"/>
        <v>0</v>
      </c>
      <c r="AB26" s="10" t="b">
        <f t="shared" si="21"/>
        <v>0</v>
      </c>
      <c r="AC26" s="10" t="b">
        <f t="shared" si="22"/>
        <v>0</v>
      </c>
      <c r="AD26" s="10" t="b">
        <f t="shared" si="23"/>
        <v>0</v>
      </c>
      <c r="AE26" s="68" t="str">
        <f t="shared" si="11"/>
        <v/>
      </c>
      <c r="AF26" s="102" t="str">
        <f t="shared" si="12"/>
        <v/>
      </c>
      <c r="AG26" s="60" t="str">
        <f t="shared" si="24"/>
        <v/>
      </c>
      <c r="AH26" s="14" t="str">
        <f t="shared" si="25"/>
        <v/>
      </c>
      <c r="AI26" s="9"/>
      <c r="AJ26" s="84" t="str">
        <f t="shared" si="13"/>
        <v/>
      </c>
      <c r="AK26" s="55"/>
      <c r="AL26" s="85" t="str">
        <f t="shared" si="14"/>
        <v/>
      </c>
      <c r="AM26" s="86">
        <f t="shared" si="15"/>
        <v>0</v>
      </c>
      <c r="AN26" s="35"/>
      <c r="AO26" s="85" t="str">
        <f t="shared" si="16"/>
        <v/>
      </c>
      <c r="AP26" s="87">
        <f t="shared" si="17"/>
        <v>0</v>
      </c>
    </row>
    <row r="27" spans="2:42" ht="15" customHeight="1" x14ac:dyDescent="0.25">
      <c r="B27">
        <v>10</v>
      </c>
      <c r="C27" s="20"/>
      <c r="D27" s="9"/>
      <c r="E27" s="9"/>
      <c r="F27" s="9"/>
      <c r="G27" s="30"/>
      <c r="H27" s="11"/>
      <c r="I27" s="12"/>
      <c r="J27" s="12"/>
      <c r="K27" s="12"/>
      <c r="L27" s="12"/>
      <c r="M27" s="13"/>
      <c r="N27" s="4" t="str">
        <f t="shared" si="0"/>
        <v/>
      </c>
      <c r="O27" s="4" t="str">
        <f t="shared" si="1"/>
        <v/>
      </c>
      <c r="P27" s="4" t="str">
        <f t="shared" si="2"/>
        <v/>
      </c>
      <c r="Q27" s="4" t="str">
        <f t="shared" si="18"/>
        <v/>
      </c>
      <c r="R27" s="4" t="str">
        <f t="shared" si="3"/>
        <v/>
      </c>
      <c r="S27" s="4" t="str">
        <f t="shared" si="4"/>
        <v/>
      </c>
      <c r="T27" s="4">
        <f t="shared" si="5"/>
        <v>0</v>
      </c>
      <c r="U27" s="10" t="b">
        <f t="shared" si="6"/>
        <v>0</v>
      </c>
      <c r="V27" s="10" t="b">
        <f t="shared" si="7"/>
        <v>0</v>
      </c>
      <c r="W27" s="10" t="b">
        <f t="shared" si="8"/>
        <v>0</v>
      </c>
      <c r="X27" s="10" t="b">
        <f t="shared" si="9"/>
        <v>0</v>
      </c>
      <c r="Y27" s="10" t="b">
        <f t="shared" si="10"/>
        <v>0</v>
      </c>
      <c r="Z27" s="10" t="b">
        <f t="shared" si="19"/>
        <v>0</v>
      </c>
      <c r="AA27" s="10" t="b">
        <f t="shared" si="20"/>
        <v>0</v>
      </c>
      <c r="AB27" s="10" t="b">
        <f t="shared" si="21"/>
        <v>0</v>
      </c>
      <c r="AC27" s="10" t="b">
        <f t="shared" si="22"/>
        <v>0</v>
      </c>
      <c r="AD27" s="10" t="b">
        <f t="shared" si="23"/>
        <v>0</v>
      </c>
      <c r="AE27" s="68" t="str">
        <f t="shared" si="11"/>
        <v/>
      </c>
      <c r="AF27" s="102" t="str">
        <f t="shared" si="12"/>
        <v/>
      </c>
      <c r="AG27" s="60" t="str">
        <f t="shared" si="24"/>
        <v/>
      </c>
      <c r="AH27" s="14" t="str">
        <f t="shared" si="25"/>
        <v/>
      </c>
      <c r="AI27" s="9"/>
      <c r="AJ27" s="84" t="str">
        <f t="shared" si="13"/>
        <v/>
      </c>
      <c r="AK27" s="55"/>
      <c r="AL27" s="85" t="str">
        <f t="shared" si="14"/>
        <v/>
      </c>
      <c r="AM27" s="86">
        <f t="shared" si="15"/>
        <v>0</v>
      </c>
      <c r="AN27" s="35"/>
      <c r="AO27" s="85" t="str">
        <f t="shared" si="16"/>
        <v/>
      </c>
      <c r="AP27" s="87">
        <f t="shared" si="17"/>
        <v>0</v>
      </c>
    </row>
    <row r="28" spans="2:42" ht="15" customHeight="1" x14ac:dyDescent="0.25">
      <c r="B28">
        <v>11</v>
      </c>
      <c r="C28" s="20"/>
      <c r="D28" s="9"/>
      <c r="E28" s="9"/>
      <c r="F28" s="9"/>
      <c r="G28" s="30"/>
      <c r="H28" s="11"/>
      <c r="I28" s="12"/>
      <c r="J28" s="12"/>
      <c r="K28" s="12"/>
      <c r="L28" s="12"/>
      <c r="M28" s="13"/>
      <c r="N28" s="4" t="str">
        <f t="shared" si="0"/>
        <v/>
      </c>
      <c r="O28" s="4" t="str">
        <f t="shared" si="1"/>
        <v/>
      </c>
      <c r="P28" s="4" t="str">
        <f t="shared" si="2"/>
        <v/>
      </c>
      <c r="Q28" s="4" t="str">
        <f t="shared" si="18"/>
        <v/>
      </c>
      <c r="R28" s="4" t="str">
        <f t="shared" si="3"/>
        <v/>
      </c>
      <c r="S28" s="4" t="str">
        <f t="shared" si="4"/>
        <v/>
      </c>
      <c r="T28" s="4">
        <f t="shared" si="5"/>
        <v>0</v>
      </c>
      <c r="U28" s="10" t="b">
        <f t="shared" si="6"/>
        <v>0</v>
      </c>
      <c r="V28" s="10" t="b">
        <f t="shared" si="7"/>
        <v>0</v>
      </c>
      <c r="W28" s="10" t="b">
        <f t="shared" si="8"/>
        <v>0</v>
      </c>
      <c r="X28" s="10" t="b">
        <f t="shared" si="9"/>
        <v>0</v>
      </c>
      <c r="Y28" s="10" t="b">
        <f t="shared" si="10"/>
        <v>0</v>
      </c>
      <c r="Z28" s="10" t="b">
        <f t="shared" si="19"/>
        <v>0</v>
      </c>
      <c r="AA28" s="10" t="b">
        <f t="shared" si="20"/>
        <v>0</v>
      </c>
      <c r="AB28" s="10" t="b">
        <f t="shared" si="21"/>
        <v>0</v>
      </c>
      <c r="AC28" s="10" t="b">
        <f t="shared" si="22"/>
        <v>0</v>
      </c>
      <c r="AD28" s="10" t="b">
        <f t="shared" si="23"/>
        <v>0</v>
      </c>
      <c r="AE28" s="68" t="str">
        <f t="shared" si="11"/>
        <v/>
      </c>
      <c r="AF28" s="102" t="str">
        <f t="shared" si="12"/>
        <v/>
      </c>
      <c r="AG28" s="60" t="str">
        <f t="shared" si="24"/>
        <v/>
      </c>
      <c r="AH28" s="14" t="str">
        <f t="shared" si="25"/>
        <v/>
      </c>
      <c r="AI28" s="9"/>
      <c r="AJ28" s="84" t="str">
        <f t="shared" si="13"/>
        <v/>
      </c>
      <c r="AK28" s="55"/>
      <c r="AL28" s="85" t="str">
        <f t="shared" si="14"/>
        <v/>
      </c>
      <c r="AM28" s="86">
        <f t="shared" si="15"/>
        <v>0</v>
      </c>
      <c r="AN28" s="35"/>
      <c r="AO28" s="85" t="str">
        <f t="shared" si="16"/>
        <v/>
      </c>
      <c r="AP28" s="87">
        <f t="shared" si="17"/>
        <v>0</v>
      </c>
    </row>
    <row r="29" spans="2:42" ht="15" customHeight="1" x14ac:dyDescent="0.25">
      <c r="B29">
        <v>12</v>
      </c>
      <c r="C29" s="20"/>
      <c r="D29" s="9"/>
      <c r="E29" s="9"/>
      <c r="F29" s="9"/>
      <c r="G29" s="30"/>
      <c r="H29" s="11"/>
      <c r="I29" s="12"/>
      <c r="J29" s="12"/>
      <c r="K29" s="12"/>
      <c r="L29" s="12"/>
      <c r="M29" s="13"/>
      <c r="N29" s="4" t="str">
        <f t="shared" si="0"/>
        <v/>
      </c>
      <c r="O29" s="4" t="str">
        <f t="shared" si="1"/>
        <v/>
      </c>
      <c r="P29" s="4" t="str">
        <f t="shared" si="2"/>
        <v/>
      </c>
      <c r="Q29" s="4" t="str">
        <f t="shared" si="18"/>
        <v/>
      </c>
      <c r="R29" s="4" t="str">
        <f t="shared" si="3"/>
        <v/>
      </c>
      <c r="S29" s="4" t="str">
        <f t="shared" si="4"/>
        <v/>
      </c>
      <c r="T29" s="4">
        <f t="shared" si="5"/>
        <v>0</v>
      </c>
      <c r="U29" s="10" t="b">
        <f t="shared" si="6"/>
        <v>0</v>
      </c>
      <c r="V29" s="10" t="b">
        <f t="shared" si="7"/>
        <v>0</v>
      </c>
      <c r="W29" s="10" t="b">
        <f t="shared" si="8"/>
        <v>0</v>
      </c>
      <c r="X29" s="10" t="b">
        <f t="shared" si="9"/>
        <v>0</v>
      </c>
      <c r="Y29" s="10" t="b">
        <f t="shared" si="10"/>
        <v>0</v>
      </c>
      <c r="Z29" s="10" t="b">
        <f t="shared" si="19"/>
        <v>0</v>
      </c>
      <c r="AA29" s="10" t="b">
        <f t="shared" si="20"/>
        <v>0</v>
      </c>
      <c r="AB29" s="10" t="b">
        <f t="shared" si="21"/>
        <v>0</v>
      </c>
      <c r="AC29" s="10" t="b">
        <f t="shared" si="22"/>
        <v>0</v>
      </c>
      <c r="AD29" s="10" t="b">
        <f t="shared" si="23"/>
        <v>0</v>
      </c>
      <c r="AE29" s="68" t="str">
        <f t="shared" si="11"/>
        <v/>
      </c>
      <c r="AF29" s="102" t="str">
        <f t="shared" si="12"/>
        <v/>
      </c>
      <c r="AG29" s="60" t="str">
        <f t="shared" si="24"/>
        <v/>
      </c>
      <c r="AH29" s="14" t="str">
        <f t="shared" si="25"/>
        <v/>
      </c>
      <c r="AI29" s="9"/>
      <c r="AJ29" s="84" t="str">
        <f t="shared" si="13"/>
        <v/>
      </c>
      <c r="AK29" s="55"/>
      <c r="AL29" s="85" t="str">
        <f t="shared" si="14"/>
        <v/>
      </c>
      <c r="AM29" s="86">
        <f t="shared" si="15"/>
        <v>0</v>
      </c>
      <c r="AN29" s="35"/>
      <c r="AO29" s="85" t="str">
        <f t="shared" si="16"/>
        <v/>
      </c>
      <c r="AP29" s="87">
        <f t="shared" si="17"/>
        <v>0</v>
      </c>
    </row>
    <row r="30" spans="2:42" ht="15" customHeight="1" x14ac:dyDescent="0.25">
      <c r="B30">
        <v>13</v>
      </c>
      <c r="C30" s="20"/>
      <c r="D30" s="9"/>
      <c r="E30" s="9"/>
      <c r="F30" s="9"/>
      <c r="G30" s="30"/>
      <c r="H30" s="11"/>
      <c r="I30" s="12"/>
      <c r="J30" s="12"/>
      <c r="K30" s="12"/>
      <c r="L30" s="12"/>
      <c r="M30" s="13"/>
      <c r="N30" s="4" t="str">
        <f t="shared" si="0"/>
        <v/>
      </c>
      <c r="O30" s="4" t="str">
        <f t="shared" si="1"/>
        <v/>
      </c>
      <c r="P30" s="4" t="str">
        <f t="shared" si="2"/>
        <v/>
      </c>
      <c r="Q30" s="4" t="str">
        <f t="shared" si="18"/>
        <v/>
      </c>
      <c r="R30" s="4" t="str">
        <f t="shared" si="3"/>
        <v/>
      </c>
      <c r="S30" s="4" t="str">
        <f t="shared" si="4"/>
        <v/>
      </c>
      <c r="T30" s="4">
        <f t="shared" si="5"/>
        <v>0</v>
      </c>
      <c r="U30" s="10" t="b">
        <f t="shared" si="6"/>
        <v>0</v>
      </c>
      <c r="V30" s="10" t="b">
        <f t="shared" si="7"/>
        <v>0</v>
      </c>
      <c r="W30" s="10" t="b">
        <f t="shared" si="8"/>
        <v>0</v>
      </c>
      <c r="X30" s="10" t="b">
        <f t="shared" si="9"/>
        <v>0</v>
      </c>
      <c r="Y30" s="10" t="b">
        <f t="shared" si="10"/>
        <v>0</v>
      </c>
      <c r="Z30" s="10" t="b">
        <f t="shared" si="19"/>
        <v>0</v>
      </c>
      <c r="AA30" s="10" t="b">
        <f t="shared" si="20"/>
        <v>0</v>
      </c>
      <c r="AB30" s="10" t="b">
        <f t="shared" si="21"/>
        <v>0</v>
      </c>
      <c r="AC30" s="10" t="b">
        <f t="shared" si="22"/>
        <v>0</v>
      </c>
      <c r="AD30" s="10" t="b">
        <f t="shared" si="23"/>
        <v>0</v>
      </c>
      <c r="AE30" s="68" t="str">
        <f t="shared" si="11"/>
        <v/>
      </c>
      <c r="AF30" s="102" t="str">
        <f t="shared" si="12"/>
        <v/>
      </c>
      <c r="AG30" s="60" t="str">
        <f t="shared" si="24"/>
        <v/>
      </c>
      <c r="AH30" s="14" t="str">
        <f t="shared" si="25"/>
        <v/>
      </c>
      <c r="AI30" s="9"/>
      <c r="AJ30" s="84" t="str">
        <f t="shared" si="13"/>
        <v/>
      </c>
      <c r="AK30" s="55"/>
      <c r="AL30" s="85" t="str">
        <f t="shared" si="14"/>
        <v/>
      </c>
      <c r="AM30" s="86">
        <f t="shared" si="15"/>
        <v>0</v>
      </c>
      <c r="AN30" s="35"/>
      <c r="AO30" s="85" t="str">
        <f t="shared" si="16"/>
        <v/>
      </c>
      <c r="AP30" s="87">
        <f t="shared" si="17"/>
        <v>0</v>
      </c>
    </row>
    <row r="31" spans="2:42" ht="15" customHeight="1" x14ac:dyDescent="0.25">
      <c r="B31">
        <v>14</v>
      </c>
      <c r="C31" s="20"/>
      <c r="D31" s="9"/>
      <c r="E31" s="9"/>
      <c r="F31" s="9"/>
      <c r="G31" s="30"/>
      <c r="H31" s="11"/>
      <c r="I31" s="12"/>
      <c r="J31" s="12"/>
      <c r="K31" s="12"/>
      <c r="L31" s="12"/>
      <c r="M31" s="13"/>
      <c r="N31" s="4" t="str">
        <f t="shared" si="0"/>
        <v/>
      </c>
      <c r="O31" s="4" t="str">
        <f t="shared" si="1"/>
        <v/>
      </c>
      <c r="P31" s="4" t="str">
        <f t="shared" si="2"/>
        <v/>
      </c>
      <c r="Q31" s="4" t="str">
        <f t="shared" si="18"/>
        <v/>
      </c>
      <c r="R31" s="4" t="str">
        <f t="shared" si="3"/>
        <v/>
      </c>
      <c r="S31" s="4" t="str">
        <f t="shared" si="4"/>
        <v/>
      </c>
      <c r="T31" s="4">
        <f t="shared" si="5"/>
        <v>0</v>
      </c>
      <c r="U31" s="10" t="b">
        <f t="shared" si="6"/>
        <v>0</v>
      </c>
      <c r="V31" s="10" t="b">
        <f t="shared" si="7"/>
        <v>0</v>
      </c>
      <c r="W31" s="10" t="b">
        <f t="shared" si="8"/>
        <v>0</v>
      </c>
      <c r="X31" s="10" t="b">
        <f t="shared" si="9"/>
        <v>0</v>
      </c>
      <c r="Y31" s="10" t="b">
        <f t="shared" si="10"/>
        <v>0</v>
      </c>
      <c r="Z31" s="10" t="b">
        <f t="shared" si="19"/>
        <v>0</v>
      </c>
      <c r="AA31" s="10" t="b">
        <f t="shared" si="20"/>
        <v>0</v>
      </c>
      <c r="AB31" s="10" t="b">
        <f t="shared" si="21"/>
        <v>0</v>
      </c>
      <c r="AC31" s="10" t="b">
        <f t="shared" si="22"/>
        <v>0</v>
      </c>
      <c r="AD31" s="10" t="b">
        <f t="shared" si="23"/>
        <v>0</v>
      </c>
      <c r="AE31" s="68" t="str">
        <f t="shared" si="11"/>
        <v/>
      </c>
      <c r="AF31" s="102" t="str">
        <f t="shared" si="12"/>
        <v/>
      </c>
      <c r="AG31" s="60" t="str">
        <f t="shared" si="24"/>
        <v/>
      </c>
      <c r="AH31" s="14" t="str">
        <f t="shared" si="25"/>
        <v/>
      </c>
      <c r="AI31" s="9"/>
      <c r="AJ31" s="84" t="str">
        <f t="shared" si="13"/>
        <v/>
      </c>
      <c r="AK31" s="55"/>
      <c r="AL31" s="85" t="str">
        <f t="shared" si="14"/>
        <v/>
      </c>
      <c r="AM31" s="86">
        <f t="shared" si="15"/>
        <v>0</v>
      </c>
      <c r="AN31" s="35"/>
      <c r="AO31" s="85" t="str">
        <f t="shared" si="16"/>
        <v/>
      </c>
      <c r="AP31" s="87">
        <f t="shared" si="17"/>
        <v>0</v>
      </c>
    </row>
    <row r="32" spans="2:42" ht="15" customHeight="1" x14ac:dyDescent="0.25">
      <c r="B32">
        <v>15</v>
      </c>
      <c r="C32" s="20"/>
      <c r="D32" s="9"/>
      <c r="E32" s="9"/>
      <c r="F32" s="9"/>
      <c r="G32" s="30"/>
      <c r="H32" s="11"/>
      <c r="I32" s="12"/>
      <c r="J32" s="12"/>
      <c r="K32" s="12"/>
      <c r="L32" s="12"/>
      <c r="M32" s="13"/>
      <c r="N32" s="4" t="str">
        <f t="shared" si="0"/>
        <v/>
      </c>
      <c r="O32" s="4" t="str">
        <f t="shared" si="1"/>
        <v/>
      </c>
      <c r="P32" s="4" t="str">
        <f t="shared" si="2"/>
        <v/>
      </c>
      <c r="Q32" s="4" t="str">
        <f t="shared" si="18"/>
        <v/>
      </c>
      <c r="R32" s="4" t="str">
        <f t="shared" si="3"/>
        <v/>
      </c>
      <c r="S32" s="4" t="str">
        <f t="shared" si="4"/>
        <v/>
      </c>
      <c r="T32" s="4">
        <f t="shared" si="5"/>
        <v>0</v>
      </c>
      <c r="U32" s="10" t="b">
        <f t="shared" si="6"/>
        <v>0</v>
      </c>
      <c r="V32" s="10" t="b">
        <f t="shared" si="7"/>
        <v>0</v>
      </c>
      <c r="W32" s="10" t="b">
        <f t="shared" si="8"/>
        <v>0</v>
      </c>
      <c r="X32" s="10" t="b">
        <f t="shared" si="9"/>
        <v>0</v>
      </c>
      <c r="Y32" s="10" t="b">
        <f t="shared" si="10"/>
        <v>0</v>
      </c>
      <c r="Z32" s="10" t="b">
        <f t="shared" si="19"/>
        <v>0</v>
      </c>
      <c r="AA32" s="10" t="b">
        <f t="shared" si="20"/>
        <v>0</v>
      </c>
      <c r="AB32" s="10" t="b">
        <f t="shared" si="21"/>
        <v>0</v>
      </c>
      <c r="AC32" s="10" t="b">
        <f t="shared" si="22"/>
        <v>0</v>
      </c>
      <c r="AD32" s="10" t="b">
        <f t="shared" si="23"/>
        <v>0</v>
      </c>
      <c r="AE32" s="68" t="str">
        <f t="shared" si="11"/>
        <v/>
      </c>
      <c r="AF32" s="102" t="str">
        <f t="shared" si="12"/>
        <v/>
      </c>
      <c r="AG32" s="60" t="str">
        <f t="shared" si="24"/>
        <v/>
      </c>
      <c r="AH32" s="14" t="str">
        <f t="shared" si="25"/>
        <v/>
      </c>
      <c r="AI32" s="9"/>
      <c r="AJ32" s="84" t="str">
        <f t="shared" si="13"/>
        <v/>
      </c>
      <c r="AK32" s="55"/>
      <c r="AL32" s="85" t="str">
        <f t="shared" si="14"/>
        <v/>
      </c>
      <c r="AM32" s="86">
        <f t="shared" si="15"/>
        <v>0</v>
      </c>
      <c r="AN32" s="35"/>
      <c r="AO32" s="85" t="str">
        <f t="shared" si="16"/>
        <v/>
      </c>
      <c r="AP32" s="87">
        <f t="shared" si="17"/>
        <v>0</v>
      </c>
    </row>
    <row r="33" spans="2:42" ht="15" customHeight="1" x14ac:dyDescent="0.25">
      <c r="B33">
        <v>16</v>
      </c>
      <c r="C33" s="20"/>
      <c r="D33" s="9"/>
      <c r="E33" s="9"/>
      <c r="F33" s="9"/>
      <c r="G33" s="30"/>
      <c r="H33" s="11"/>
      <c r="I33" s="12"/>
      <c r="J33" s="12"/>
      <c r="K33" s="12"/>
      <c r="L33" s="12"/>
      <c r="M33" s="13"/>
      <c r="N33" s="4" t="str">
        <f t="shared" si="0"/>
        <v/>
      </c>
      <c r="O33" s="4" t="str">
        <f t="shared" si="1"/>
        <v/>
      </c>
      <c r="P33" s="4" t="str">
        <f t="shared" si="2"/>
        <v/>
      </c>
      <c r="Q33" s="4" t="str">
        <f t="shared" si="18"/>
        <v/>
      </c>
      <c r="R33" s="4" t="str">
        <f t="shared" si="3"/>
        <v/>
      </c>
      <c r="S33" s="4" t="str">
        <f t="shared" si="4"/>
        <v/>
      </c>
      <c r="T33" s="4">
        <f t="shared" si="5"/>
        <v>0</v>
      </c>
      <c r="U33" s="10" t="b">
        <f t="shared" si="6"/>
        <v>0</v>
      </c>
      <c r="V33" s="10" t="b">
        <f t="shared" si="7"/>
        <v>0</v>
      </c>
      <c r="W33" s="10" t="b">
        <f t="shared" si="8"/>
        <v>0</v>
      </c>
      <c r="X33" s="10" t="b">
        <f t="shared" si="9"/>
        <v>0</v>
      </c>
      <c r="Y33" s="10" t="b">
        <f t="shared" si="10"/>
        <v>0</v>
      </c>
      <c r="Z33" s="10" t="b">
        <f t="shared" si="19"/>
        <v>0</v>
      </c>
      <c r="AA33" s="10" t="b">
        <f t="shared" si="20"/>
        <v>0</v>
      </c>
      <c r="AB33" s="10" t="b">
        <f t="shared" si="21"/>
        <v>0</v>
      </c>
      <c r="AC33" s="10" t="b">
        <f t="shared" si="22"/>
        <v>0</v>
      </c>
      <c r="AD33" s="10" t="b">
        <f t="shared" si="23"/>
        <v>0</v>
      </c>
      <c r="AE33" s="68" t="str">
        <f t="shared" si="11"/>
        <v/>
      </c>
      <c r="AF33" s="102" t="str">
        <f t="shared" si="12"/>
        <v/>
      </c>
      <c r="AG33" s="60" t="str">
        <f t="shared" si="24"/>
        <v/>
      </c>
      <c r="AH33" s="14" t="str">
        <f t="shared" si="25"/>
        <v/>
      </c>
      <c r="AI33" s="9"/>
      <c r="AJ33" s="84" t="str">
        <f t="shared" si="13"/>
        <v/>
      </c>
      <c r="AK33" s="55"/>
      <c r="AL33" s="85" t="str">
        <f t="shared" si="14"/>
        <v/>
      </c>
      <c r="AM33" s="86">
        <f t="shared" si="15"/>
        <v>0</v>
      </c>
      <c r="AN33" s="35"/>
      <c r="AO33" s="85" t="str">
        <f t="shared" si="16"/>
        <v/>
      </c>
      <c r="AP33" s="87">
        <f t="shared" si="17"/>
        <v>0</v>
      </c>
    </row>
    <row r="34" spans="2:42" ht="15" customHeight="1" x14ac:dyDescent="0.25">
      <c r="B34">
        <v>17</v>
      </c>
      <c r="C34" s="20"/>
      <c r="D34" s="9"/>
      <c r="E34" s="9"/>
      <c r="F34" s="9"/>
      <c r="G34" s="30"/>
      <c r="H34" s="11"/>
      <c r="I34" s="12"/>
      <c r="J34" s="12"/>
      <c r="K34" s="12"/>
      <c r="L34" s="12"/>
      <c r="M34" s="13"/>
      <c r="N34" s="4" t="str">
        <f t="shared" si="0"/>
        <v/>
      </c>
      <c r="O34" s="4" t="str">
        <f t="shared" si="1"/>
        <v/>
      </c>
      <c r="P34" s="4" t="str">
        <f t="shared" si="2"/>
        <v/>
      </c>
      <c r="Q34" s="4" t="str">
        <f t="shared" si="18"/>
        <v/>
      </c>
      <c r="R34" s="4" t="str">
        <f t="shared" si="3"/>
        <v/>
      </c>
      <c r="S34" s="4" t="str">
        <f t="shared" si="4"/>
        <v/>
      </c>
      <c r="T34" s="4">
        <f t="shared" si="5"/>
        <v>0</v>
      </c>
      <c r="U34" s="10" t="b">
        <f t="shared" si="6"/>
        <v>0</v>
      </c>
      <c r="V34" s="10" t="b">
        <f t="shared" si="7"/>
        <v>0</v>
      </c>
      <c r="W34" s="10" t="b">
        <f t="shared" si="8"/>
        <v>0</v>
      </c>
      <c r="X34" s="10" t="b">
        <f t="shared" si="9"/>
        <v>0</v>
      </c>
      <c r="Y34" s="10" t="b">
        <f t="shared" si="10"/>
        <v>0</v>
      </c>
      <c r="Z34" s="10" t="b">
        <f t="shared" si="19"/>
        <v>0</v>
      </c>
      <c r="AA34" s="10" t="b">
        <f t="shared" si="20"/>
        <v>0</v>
      </c>
      <c r="AB34" s="10" t="b">
        <f t="shared" si="21"/>
        <v>0</v>
      </c>
      <c r="AC34" s="10" t="b">
        <f t="shared" si="22"/>
        <v>0</v>
      </c>
      <c r="AD34" s="10" t="b">
        <f t="shared" si="23"/>
        <v>0</v>
      </c>
      <c r="AE34" s="68" t="str">
        <f t="shared" si="11"/>
        <v/>
      </c>
      <c r="AF34" s="102" t="str">
        <f t="shared" si="12"/>
        <v/>
      </c>
      <c r="AG34" s="60" t="str">
        <f t="shared" si="24"/>
        <v/>
      </c>
      <c r="AH34" s="14" t="str">
        <f t="shared" si="25"/>
        <v/>
      </c>
      <c r="AI34" s="9"/>
      <c r="AJ34" s="84" t="str">
        <f t="shared" si="13"/>
        <v/>
      </c>
      <c r="AK34" s="55"/>
      <c r="AL34" s="85" t="str">
        <f t="shared" si="14"/>
        <v/>
      </c>
      <c r="AM34" s="86">
        <f t="shared" si="15"/>
        <v>0</v>
      </c>
      <c r="AN34" s="35"/>
      <c r="AO34" s="85" t="str">
        <f t="shared" si="16"/>
        <v/>
      </c>
      <c r="AP34" s="87">
        <f t="shared" si="17"/>
        <v>0</v>
      </c>
    </row>
    <row r="35" spans="2:42" ht="15" customHeight="1" x14ac:dyDescent="0.25">
      <c r="B35">
        <v>18</v>
      </c>
      <c r="C35" s="20"/>
      <c r="D35" s="9"/>
      <c r="E35" s="9"/>
      <c r="F35" s="9"/>
      <c r="G35" s="30"/>
      <c r="H35" s="11"/>
      <c r="I35" s="12"/>
      <c r="J35" s="12"/>
      <c r="K35" s="12"/>
      <c r="L35" s="12"/>
      <c r="M35" s="13"/>
      <c r="N35" s="4" t="str">
        <f t="shared" si="0"/>
        <v/>
      </c>
      <c r="O35" s="4" t="str">
        <f t="shared" si="1"/>
        <v/>
      </c>
      <c r="P35" s="4" t="str">
        <f t="shared" si="2"/>
        <v/>
      </c>
      <c r="Q35" s="4" t="str">
        <f t="shared" si="18"/>
        <v/>
      </c>
      <c r="R35" s="4" t="str">
        <f t="shared" si="3"/>
        <v/>
      </c>
      <c r="S35" s="4" t="str">
        <f t="shared" si="4"/>
        <v/>
      </c>
      <c r="T35" s="4">
        <f t="shared" si="5"/>
        <v>0</v>
      </c>
      <c r="U35" s="10" t="b">
        <f t="shared" si="6"/>
        <v>0</v>
      </c>
      <c r="V35" s="10" t="b">
        <f t="shared" si="7"/>
        <v>0</v>
      </c>
      <c r="W35" s="10" t="b">
        <f t="shared" si="8"/>
        <v>0</v>
      </c>
      <c r="X35" s="10" t="b">
        <f t="shared" si="9"/>
        <v>0</v>
      </c>
      <c r="Y35" s="10" t="b">
        <f t="shared" si="10"/>
        <v>0</v>
      </c>
      <c r="Z35" s="10" t="b">
        <f t="shared" si="19"/>
        <v>0</v>
      </c>
      <c r="AA35" s="10" t="b">
        <f t="shared" si="20"/>
        <v>0</v>
      </c>
      <c r="AB35" s="10" t="b">
        <f t="shared" si="21"/>
        <v>0</v>
      </c>
      <c r="AC35" s="10" t="b">
        <f t="shared" si="22"/>
        <v>0</v>
      </c>
      <c r="AD35" s="10" t="b">
        <f t="shared" si="23"/>
        <v>0</v>
      </c>
      <c r="AE35" s="68" t="str">
        <f t="shared" si="11"/>
        <v/>
      </c>
      <c r="AF35" s="102" t="str">
        <f t="shared" si="12"/>
        <v/>
      </c>
      <c r="AG35" s="60" t="str">
        <f t="shared" si="24"/>
        <v/>
      </c>
      <c r="AH35" s="14" t="str">
        <f t="shared" si="25"/>
        <v/>
      </c>
      <c r="AI35" s="9"/>
      <c r="AJ35" s="84" t="str">
        <f t="shared" si="13"/>
        <v/>
      </c>
      <c r="AK35" s="55"/>
      <c r="AL35" s="85" t="str">
        <f t="shared" si="14"/>
        <v/>
      </c>
      <c r="AM35" s="86">
        <f t="shared" si="15"/>
        <v>0</v>
      </c>
      <c r="AN35" s="35"/>
      <c r="AO35" s="85" t="str">
        <f t="shared" si="16"/>
        <v/>
      </c>
      <c r="AP35" s="87">
        <f t="shared" si="17"/>
        <v>0</v>
      </c>
    </row>
    <row r="36" spans="2:42" ht="15" customHeight="1" x14ac:dyDescent="0.25">
      <c r="B36">
        <v>19</v>
      </c>
      <c r="C36" s="20"/>
      <c r="D36" s="9"/>
      <c r="E36" s="9"/>
      <c r="F36" s="9"/>
      <c r="G36" s="30"/>
      <c r="H36" s="11"/>
      <c r="I36" s="12"/>
      <c r="J36" s="12"/>
      <c r="K36" s="12"/>
      <c r="L36" s="12"/>
      <c r="M36" s="13"/>
      <c r="N36" s="4" t="str">
        <f t="shared" si="0"/>
        <v/>
      </c>
      <c r="O36" s="4" t="str">
        <f t="shared" si="1"/>
        <v/>
      </c>
      <c r="P36" s="4" t="str">
        <f t="shared" si="2"/>
        <v/>
      </c>
      <c r="Q36" s="4" t="str">
        <f t="shared" si="18"/>
        <v/>
      </c>
      <c r="R36" s="4" t="str">
        <f t="shared" si="3"/>
        <v/>
      </c>
      <c r="S36" s="4" t="str">
        <f t="shared" si="4"/>
        <v/>
      </c>
      <c r="T36" s="4">
        <f t="shared" si="5"/>
        <v>0</v>
      </c>
      <c r="U36" s="10" t="b">
        <f t="shared" si="6"/>
        <v>0</v>
      </c>
      <c r="V36" s="10" t="b">
        <f t="shared" si="7"/>
        <v>0</v>
      </c>
      <c r="W36" s="10" t="b">
        <f t="shared" si="8"/>
        <v>0</v>
      </c>
      <c r="X36" s="10" t="b">
        <f t="shared" si="9"/>
        <v>0</v>
      </c>
      <c r="Y36" s="10" t="b">
        <f t="shared" si="10"/>
        <v>0</v>
      </c>
      <c r="Z36" s="10" t="b">
        <f t="shared" si="19"/>
        <v>0</v>
      </c>
      <c r="AA36" s="10" t="b">
        <f t="shared" si="20"/>
        <v>0</v>
      </c>
      <c r="AB36" s="10" t="b">
        <f t="shared" si="21"/>
        <v>0</v>
      </c>
      <c r="AC36" s="10" t="b">
        <f t="shared" si="22"/>
        <v>0</v>
      </c>
      <c r="AD36" s="10" t="b">
        <f t="shared" si="23"/>
        <v>0</v>
      </c>
      <c r="AE36" s="68" t="str">
        <f t="shared" si="11"/>
        <v/>
      </c>
      <c r="AF36" s="102" t="str">
        <f t="shared" si="12"/>
        <v/>
      </c>
      <c r="AG36" s="60" t="str">
        <f t="shared" si="24"/>
        <v/>
      </c>
      <c r="AH36" s="14" t="str">
        <f t="shared" si="25"/>
        <v/>
      </c>
      <c r="AI36" s="9"/>
      <c r="AJ36" s="84" t="str">
        <f t="shared" si="13"/>
        <v/>
      </c>
      <c r="AK36" s="55"/>
      <c r="AL36" s="85" t="str">
        <f t="shared" si="14"/>
        <v/>
      </c>
      <c r="AM36" s="86">
        <f t="shared" si="15"/>
        <v>0</v>
      </c>
      <c r="AN36" s="35"/>
      <c r="AO36" s="85" t="str">
        <f t="shared" si="16"/>
        <v/>
      </c>
      <c r="AP36" s="87">
        <f t="shared" si="17"/>
        <v>0</v>
      </c>
    </row>
    <row r="37" spans="2:42" ht="15" customHeight="1" x14ac:dyDescent="0.25">
      <c r="B37">
        <v>20</v>
      </c>
      <c r="C37" s="20"/>
      <c r="D37" s="9"/>
      <c r="E37" s="9"/>
      <c r="F37" s="9"/>
      <c r="G37" s="30"/>
      <c r="H37" s="11"/>
      <c r="I37" s="12"/>
      <c r="J37" s="12"/>
      <c r="K37" s="12"/>
      <c r="L37" s="12"/>
      <c r="M37" s="13"/>
      <c r="N37" s="4" t="str">
        <f t="shared" si="0"/>
        <v/>
      </c>
      <c r="O37" s="4" t="str">
        <f t="shared" si="1"/>
        <v/>
      </c>
      <c r="P37" s="4" t="str">
        <f t="shared" si="2"/>
        <v/>
      </c>
      <c r="Q37" s="4" t="str">
        <f t="shared" si="18"/>
        <v/>
      </c>
      <c r="R37" s="4" t="str">
        <f t="shared" si="3"/>
        <v/>
      </c>
      <c r="S37" s="4" t="str">
        <f t="shared" si="4"/>
        <v/>
      </c>
      <c r="T37" s="4">
        <f t="shared" si="5"/>
        <v>0</v>
      </c>
      <c r="U37" s="10" t="b">
        <f t="shared" si="6"/>
        <v>0</v>
      </c>
      <c r="V37" s="10" t="b">
        <f t="shared" si="7"/>
        <v>0</v>
      </c>
      <c r="W37" s="10" t="b">
        <f t="shared" si="8"/>
        <v>0</v>
      </c>
      <c r="X37" s="10" t="b">
        <f t="shared" si="9"/>
        <v>0</v>
      </c>
      <c r="Y37" s="10" t="b">
        <f t="shared" si="10"/>
        <v>0</v>
      </c>
      <c r="Z37" s="10" t="b">
        <f t="shared" si="19"/>
        <v>0</v>
      </c>
      <c r="AA37" s="10" t="b">
        <f t="shared" si="20"/>
        <v>0</v>
      </c>
      <c r="AB37" s="10" t="b">
        <f t="shared" si="21"/>
        <v>0</v>
      </c>
      <c r="AC37" s="10" t="b">
        <f t="shared" si="22"/>
        <v>0</v>
      </c>
      <c r="AD37" s="10" t="b">
        <f t="shared" si="23"/>
        <v>0</v>
      </c>
      <c r="AE37" s="68" t="str">
        <f t="shared" si="11"/>
        <v/>
      </c>
      <c r="AF37" s="102" t="str">
        <f t="shared" si="12"/>
        <v/>
      </c>
      <c r="AG37" s="60" t="str">
        <f t="shared" si="24"/>
        <v/>
      </c>
      <c r="AH37" s="14" t="str">
        <f t="shared" si="25"/>
        <v/>
      </c>
      <c r="AI37" s="9"/>
      <c r="AJ37" s="84" t="str">
        <f t="shared" si="13"/>
        <v/>
      </c>
      <c r="AK37" s="55"/>
      <c r="AL37" s="85" t="str">
        <f t="shared" si="14"/>
        <v/>
      </c>
      <c r="AM37" s="86">
        <f t="shared" si="15"/>
        <v>0</v>
      </c>
      <c r="AN37" s="35"/>
      <c r="AO37" s="85" t="str">
        <f t="shared" si="16"/>
        <v/>
      </c>
      <c r="AP37" s="87">
        <f t="shared" si="17"/>
        <v>0</v>
      </c>
    </row>
    <row r="38" spans="2:42" ht="15" customHeight="1" x14ac:dyDescent="0.25">
      <c r="B38">
        <v>21</v>
      </c>
      <c r="C38" s="20"/>
      <c r="D38" s="9"/>
      <c r="E38" s="9"/>
      <c r="F38" s="9"/>
      <c r="G38" s="30"/>
      <c r="H38" s="11"/>
      <c r="I38" s="12"/>
      <c r="J38" s="12"/>
      <c r="K38" s="12"/>
      <c r="L38" s="12"/>
      <c r="M38" s="13"/>
      <c r="N38" s="4" t="str">
        <f t="shared" si="0"/>
        <v/>
      </c>
      <c r="O38" s="4" t="str">
        <f t="shared" si="1"/>
        <v/>
      </c>
      <c r="P38" s="4" t="str">
        <f t="shared" si="2"/>
        <v/>
      </c>
      <c r="Q38" s="4" t="str">
        <f t="shared" si="18"/>
        <v/>
      </c>
      <c r="R38" s="4" t="str">
        <f t="shared" si="3"/>
        <v/>
      </c>
      <c r="S38" s="4" t="str">
        <f t="shared" si="4"/>
        <v/>
      </c>
      <c r="T38" s="4">
        <f t="shared" si="5"/>
        <v>0</v>
      </c>
      <c r="U38" s="10" t="b">
        <f t="shared" si="6"/>
        <v>0</v>
      </c>
      <c r="V38" s="10" t="b">
        <f t="shared" si="7"/>
        <v>0</v>
      </c>
      <c r="W38" s="10" t="b">
        <f t="shared" si="8"/>
        <v>0</v>
      </c>
      <c r="X38" s="10" t="b">
        <f t="shared" si="9"/>
        <v>0</v>
      </c>
      <c r="Y38" s="10" t="b">
        <f t="shared" si="10"/>
        <v>0</v>
      </c>
      <c r="Z38" s="10" t="b">
        <f t="shared" si="19"/>
        <v>0</v>
      </c>
      <c r="AA38" s="10" t="b">
        <f t="shared" si="20"/>
        <v>0</v>
      </c>
      <c r="AB38" s="10" t="b">
        <f t="shared" si="21"/>
        <v>0</v>
      </c>
      <c r="AC38" s="10" t="b">
        <f t="shared" si="22"/>
        <v>0</v>
      </c>
      <c r="AD38" s="10" t="b">
        <f t="shared" si="23"/>
        <v>0</v>
      </c>
      <c r="AE38" s="68" t="str">
        <f t="shared" si="11"/>
        <v/>
      </c>
      <c r="AF38" s="102" t="str">
        <f t="shared" si="12"/>
        <v/>
      </c>
      <c r="AG38" s="60" t="str">
        <f t="shared" si="24"/>
        <v/>
      </c>
      <c r="AH38" s="14" t="str">
        <f t="shared" si="25"/>
        <v/>
      </c>
      <c r="AI38" s="9"/>
      <c r="AJ38" s="84" t="str">
        <f t="shared" si="13"/>
        <v/>
      </c>
      <c r="AK38" s="55"/>
      <c r="AL38" s="85" t="str">
        <f t="shared" si="14"/>
        <v/>
      </c>
      <c r="AM38" s="86">
        <f t="shared" si="15"/>
        <v>0</v>
      </c>
      <c r="AN38" s="35"/>
      <c r="AO38" s="85" t="str">
        <f t="shared" si="16"/>
        <v/>
      </c>
      <c r="AP38" s="87">
        <f t="shared" si="17"/>
        <v>0</v>
      </c>
    </row>
    <row r="39" spans="2:42" ht="15" customHeight="1" x14ac:dyDescent="0.25">
      <c r="B39">
        <v>22</v>
      </c>
      <c r="C39" s="20"/>
      <c r="D39" s="9"/>
      <c r="E39" s="9"/>
      <c r="F39" s="9"/>
      <c r="G39" s="30"/>
      <c r="H39" s="11"/>
      <c r="I39" s="12"/>
      <c r="J39" s="12"/>
      <c r="K39" s="12"/>
      <c r="L39" s="12"/>
      <c r="M39" s="13"/>
      <c r="N39" s="4" t="str">
        <f t="shared" si="0"/>
        <v/>
      </c>
      <c r="O39" s="4" t="str">
        <f t="shared" si="1"/>
        <v/>
      </c>
      <c r="P39" s="4" t="str">
        <f t="shared" si="2"/>
        <v/>
      </c>
      <c r="Q39" s="4" t="str">
        <f t="shared" si="18"/>
        <v/>
      </c>
      <c r="R39" s="4" t="str">
        <f t="shared" si="3"/>
        <v/>
      </c>
      <c r="S39" s="4" t="str">
        <f t="shared" si="4"/>
        <v/>
      </c>
      <c r="T39" s="4">
        <f t="shared" si="5"/>
        <v>0</v>
      </c>
      <c r="U39" s="10" t="b">
        <f t="shared" si="6"/>
        <v>0</v>
      </c>
      <c r="V39" s="10" t="b">
        <f t="shared" si="7"/>
        <v>0</v>
      </c>
      <c r="W39" s="10" t="b">
        <f t="shared" si="8"/>
        <v>0</v>
      </c>
      <c r="X39" s="10" t="b">
        <f t="shared" si="9"/>
        <v>0</v>
      </c>
      <c r="Y39" s="10" t="b">
        <f t="shared" si="10"/>
        <v>0</v>
      </c>
      <c r="Z39" s="10" t="b">
        <f t="shared" si="19"/>
        <v>0</v>
      </c>
      <c r="AA39" s="10" t="b">
        <f t="shared" si="20"/>
        <v>0</v>
      </c>
      <c r="AB39" s="10" t="b">
        <f t="shared" si="21"/>
        <v>0</v>
      </c>
      <c r="AC39" s="10" t="b">
        <f t="shared" si="22"/>
        <v>0</v>
      </c>
      <c r="AD39" s="10" t="b">
        <f t="shared" si="23"/>
        <v>0</v>
      </c>
      <c r="AE39" s="68" t="str">
        <f t="shared" si="11"/>
        <v/>
      </c>
      <c r="AF39" s="102" t="str">
        <f t="shared" si="12"/>
        <v/>
      </c>
      <c r="AG39" s="60" t="str">
        <f t="shared" si="24"/>
        <v/>
      </c>
      <c r="AH39" s="14" t="str">
        <f t="shared" si="25"/>
        <v/>
      </c>
      <c r="AI39" s="9"/>
      <c r="AJ39" s="84" t="str">
        <f t="shared" si="13"/>
        <v/>
      </c>
      <c r="AK39" s="55"/>
      <c r="AL39" s="85" t="str">
        <f t="shared" si="14"/>
        <v/>
      </c>
      <c r="AM39" s="86">
        <f t="shared" si="15"/>
        <v>0</v>
      </c>
      <c r="AN39" s="35"/>
      <c r="AO39" s="85" t="str">
        <f t="shared" si="16"/>
        <v/>
      </c>
      <c r="AP39" s="87">
        <f t="shared" si="17"/>
        <v>0</v>
      </c>
    </row>
    <row r="40" spans="2:42" ht="15" customHeight="1" x14ac:dyDescent="0.25">
      <c r="B40">
        <v>23</v>
      </c>
      <c r="C40" s="20"/>
      <c r="D40" s="9"/>
      <c r="E40" s="9"/>
      <c r="F40" s="9"/>
      <c r="G40" s="30"/>
      <c r="H40" s="11"/>
      <c r="I40" s="12"/>
      <c r="J40" s="12"/>
      <c r="K40" s="12"/>
      <c r="L40" s="12"/>
      <c r="M40" s="13"/>
      <c r="N40" s="4" t="str">
        <f t="shared" si="0"/>
        <v/>
      </c>
      <c r="O40" s="4" t="str">
        <f t="shared" si="1"/>
        <v/>
      </c>
      <c r="P40" s="4" t="str">
        <f t="shared" si="2"/>
        <v/>
      </c>
      <c r="Q40" s="4" t="str">
        <f t="shared" si="18"/>
        <v/>
      </c>
      <c r="R40" s="4" t="str">
        <f t="shared" si="3"/>
        <v/>
      </c>
      <c r="S40" s="4" t="str">
        <f t="shared" si="4"/>
        <v/>
      </c>
      <c r="T40" s="4">
        <f t="shared" si="5"/>
        <v>0</v>
      </c>
      <c r="U40" s="10" t="b">
        <f t="shared" si="6"/>
        <v>0</v>
      </c>
      <c r="V40" s="10" t="b">
        <f t="shared" si="7"/>
        <v>0</v>
      </c>
      <c r="W40" s="10" t="b">
        <f t="shared" si="8"/>
        <v>0</v>
      </c>
      <c r="X40" s="10" t="b">
        <f t="shared" si="9"/>
        <v>0</v>
      </c>
      <c r="Y40" s="10" t="b">
        <f t="shared" si="10"/>
        <v>0</v>
      </c>
      <c r="Z40" s="10" t="b">
        <f t="shared" si="19"/>
        <v>0</v>
      </c>
      <c r="AA40" s="10" t="b">
        <f t="shared" si="20"/>
        <v>0</v>
      </c>
      <c r="AB40" s="10" t="b">
        <f t="shared" si="21"/>
        <v>0</v>
      </c>
      <c r="AC40" s="10" t="b">
        <f t="shared" si="22"/>
        <v>0</v>
      </c>
      <c r="AD40" s="10" t="b">
        <f t="shared" si="23"/>
        <v>0</v>
      </c>
      <c r="AE40" s="68" t="str">
        <f t="shared" si="11"/>
        <v/>
      </c>
      <c r="AF40" s="102" t="str">
        <f t="shared" si="12"/>
        <v/>
      </c>
      <c r="AG40" s="60" t="str">
        <f t="shared" si="24"/>
        <v/>
      </c>
      <c r="AH40" s="14" t="str">
        <f t="shared" si="25"/>
        <v/>
      </c>
      <c r="AI40" s="9"/>
      <c r="AJ40" s="84" t="str">
        <f t="shared" si="13"/>
        <v/>
      </c>
      <c r="AK40" s="55"/>
      <c r="AL40" s="85" t="str">
        <f t="shared" si="14"/>
        <v/>
      </c>
      <c r="AM40" s="86">
        <f t="shared" si="15"/>
        <v>0</v>
      </c>
      <c r="AN40" s="35"/>
      <c r="AO40" s="85" t="str">
        <f t="shared" si="16"/>
        <v/>
      </c>
      <c r="AP40" s="87">
        <f t="shared" si="17"/>
        <v>0</v>
      </c>
    </row>
    <row r="41" spans="2:42" ht="15" customHeight="1" x14ac:dyDescent="0.25">
      <c r="B41">
        <v>24</v>
      </c>
      <c r="C41" s="20"/>
      <c r="D41" s="9"/>
      <c r="E41" s="9"/>
      <c r="F41" s="9"/>
      <c r="G41" s="30"/>
      <c r="H41" s="11"/>
      <c r="I41" s="12"/>
      <c r="J41" s="12"/>
      <c r="K41" s="12"/>
      <c r="L41" s="12"/>
      <c r="M41" s="13"/>
      <c r="N41" s="4" t="str">
        <f t="shared" si="0"/>
        <v/>
      </c>
      <c r="O41" s="4" t="str">
        <f t="shared" si="1"/>
        <v/>
      </c>
      <c r="P41" s="4" t="str">
        <f t="shared" si="2"/>
        <v/>
      </c>
      <c r="Q41" s="4" t="str">
        <f t="shared" si="18"/>
        <v/>
      </c>
      <c r="R41" s="4" t="str">
        <f t="shared" si="3"/>
        <v/>
      </c>
      <c r="S41" s="4" t="str">
        <f t="shared" si="4"/>
        <v/>
      </c>
      <c r="T41" s="4">
        <f t="shared" si="5"/>
        <v>0</v>
      </c>
      <c r="U41" s="10" t="b">
        <f t="shared" si="6"/>
        <v>0</v>
      </c>
      <c r="V41" s="10" t="b">
        <f t="shared" si="7"/>
        <v>0</v>
      </c>
      <c r="W41" s="10" t="b">
        <f t="shared" si="8"/>
        <v>0</v>
      </c>
      <c r="X41" s="10" t="b">
        <f t="shared" si="9"/>
        <v>0</v>
      </c>
      <c r="Y41" s="10" t="b">
        <f t="shared" si="10"/>
        <v>0</v>
      </c>
      <c r="Z41" s="10" t="b">
        <f t="shared" si="19"/>
        <v>0</v>
      </c>
      <c r="AA41" s="10" t="b">
        <f t="shared" si="20"/>
        <v>0</v>
      </c>
      <c r="AB41" s="10" t="b">
        <f t="shared" si="21"/>
        <v>0</v>
      </c>
      <c r="AC41" s="10" t="b">
        <f t="shared" si="22"/>
        <v>0</v>
      </c>
      <c r="AD41" s="10" t="b">
        <f t="shared" si="23"/>
        <v>0</v>
      </c>
      <c r="AE41" s="68" t="str">
        <f t="shared" si="11"/>
        <v/>
      </c>
      <c r="AF41" s="102" t="str">
        <f t="shared" si="12"/>
        <v/>
      </c>
      <c r="AG41" s="60" t="str">
        <f t="shared" si="24"/>
        <v/>
      </c>
      <c r="AH41" s="14" t="str">
        <f t="shared" si="25"/>
        <v/>
      </c>
      <c r="AI41" s="9"/>
      <c r="AJ41" s="84" t="str">
        <f t="shared" si="13"/>
        <v/>
      </c>
      <c r="AK41" s="55"/>
      <c r="AL41" s="85" t="str">
        <f t="shared" si="14"/>
        <v/>
      </c>
      <c r="AM41" s="86">
        <f t="shared" si="15"/>
        <v>0</v>
      </c>
      <c r="AN41" s="35"/>
      <c r="AO41" s="85" t="str">
        <f t="shared" si="16"/>
        <v/>
      </c>
      <c r="AP41" s="87">
        <f t="shared" si="17"/>
        <v>0</v>
      </c>
    </row>
    <row r="42" spans="2:42" ht="15" customHeight="1" x14ac:dyDescent="0.25">
      <c r="B42">
        <v>25</v>
      </c>
      <c r="C42" s="20"/>
      <c r="D42" s="9"/>
      <c r="E42" s="9"/>
      <c r="F42" s="9"/>
      <c r="G42" s="30"/>
      <c r="H42" s="11"/>
      <c r="I42" s="12"/>
      <c r="J42" s="12"/>
      <c r="K42" s="12"/>
      <c r="L42" s="12"/>
      <c r="M42" s="13"/>
      <c r="N42" s="4" t="str">
        <f t="shared" si="0"/>
        <v/>
      </c>
      <c r="O42" s="4" t="str">
        <f t="shared" si="1"/>
        <v/>
      </c>
      <c r="P42" s="4" t="str">
        <f t="shared" si="2"/>
        <v/>
      </c>
      <c r="Q42" s="4" t="str">
        <f t="shared" si="18"/>
        <v/>
      </c>
      <c r="R42" s="4" t="str">
        <f t="shared" si="3"/>
        <v/>
      </c>
      <c r="S42" s="4" t="str">
        <f t="shared" si="4"/>
        <v/>
      </c>
      <c r="T42" s="4">
        <f t="shared" si="5"/>
        <v>0</v>
      </c>
      <c r="U42" s="10" t="b">
        <f t="shared" si="6"/>
        <v>0</v>
      </c>
      <c r="V42" s="10" t="b">
        <f t="shared" si="7"/>
        <v>0</v>
      </c>
      <c r="W42" s="10" t="b">
        <f t="shared" si="8"/>
        <v>0</v>
      </c>
      <c r="X42" s="10" t="b">
        <f t="shared" si="9"/>
        <v>0</v>
      </c>
      <c r="Y42" s="10" t="b">
        <f t="shared" si="10"/>
        <v>0</v>
      </c>
      <c r="Z42" s="10" t="b">
        <f t="shared" si="19"/>
        <v>0</v>
      </c>
      <c r="AA42" s="10" t="b">
        <f t="shared" si="20"/>
        <v>0</v>
      </c>
      <c r="AB42" s="10" t="b">
        <f t="shared" si="21"/>
        <v>0</v>
      </c>
      <c r="AC42" s="10" t="b">
        <f t="shared" si="22"/>
        <v>0</v>
      </c>
      <c r="AD42" s="10" t="b">
        <f t="shared" si="23"/>
        <v>0</v>
      </c>
      <c r="AE42" s="68" t="str">
        <f t="shared" si="11"/>
        <v/>
      </c>
      <c r="AF42" s="102" t="str">
        <f t="shared" si="12"/>
        <v/>
      </c>
      <c r="AG42" s="60" t="str">
        <f t="shared" si="24"/>
        <v/>
      </c>
      <c r="AH42" s="14" t="str">
        <f t="shared" si="25"/>
        <v/>
      </c>
      <c r="AI42" s="9"/>
      <c r="AJ42" s="84" t="str">
        <f t="shared" si="13"/>
        <v/>
      </c>
      <c r="AK42" s="55"/>
      <c r="AL42" s="85" t="str">
        <f t="shared" si="14"/>
        <v/>
      </c>
      <c r="AM42" s="86">
        <f t="shared" si="15"/>
        <v>0</v>
      </c>
      <c r="AN42" s="35"/>
      <c r="AO42" s="85" t="str">
        <f t="shared" si="16"/>
        <v/>
      </c>
      <c r="AP42" s="87">
        <f t="shared" si="17"/>
        <v>0</v>
      </c>
    </row>
    <row r="43" spans="2:42" ht="15" customHeight="1" x14ac:dyDescent="0.25">
      <c r="B43">
        <v>26</v>
      </c>
      <c r="C43" s="20"/>
      <c r="D43" s="9"/>
      <c r="E43" s="9"/>
      <c r="F43" s="9"/>
      <c r="G43" s="30"/>
      <c r="H43" s="11"/>
      <c r="I43" s="12"/>
      <c r="J43" s="12"/>
      <c r="K43" s="12"/>
      <c r="L43" s="12"/>
      <c r="M43" s="13"/>
      <c r="N43" s="4" t="str">
        <f t="shared" si="0"/>
        <v/>
      </c>
      <c r="O43" s="4" t="str">
        <f t="shared" si="1"/>
        <v/>
      </c>
      <c r="P43" s="4" t="str">
        <f t="shared" si="2"/>
        <v/>
      </c>
      <c r="Q43" s="4" t="str">
        <f t="shared" si="18"/>
        <v/>
      </c>
      <c r="R43" s="4" t="str">
        <f t="shared" si="3"/>
        <v/>
      </c>
      <c r="S43" s="4" t="str">
        <f t="shared" si="4"/>
        <v/>
      </c>
      <c r="T43" s="4">
        <f t="shared" si="5"/>
        <v>0</v>
      </c>
      <c r="U43" s="10" t="b">
        <f t="shared" si="6"/>
        <v>0</v>
      </c>
      <c r="V43" s="10" t="b">
        <f t="shared" si="7"/>
        <v>0</v>
      </c>
      <c r="W43" s="10" t="b">
        <f t="shared" si="8"/>
        <v>0</v>
      </c>
      <c r="X43" s="10" t="b">
        <f t="shared" si="9"/>
        <v>0</v>
      </c>
      <c r="Y43" s="10" t="b">
        <f t="shared" si="10"/>
        <v>0</v>
      </c>
      <c r="Z43" s="10" t="b">
        <f t="shared" si="19"/>
        <v>0</v>
      </c>
      <c r="AA43" s="10" t="b">
        <f t="shared" si="20"/>
        <v>0</v>
      </c>
      <c r="AB43" s="10" t="b">
        <f t="shared" si="21"/>
        <v>0</v>
      </c>
      <c r="AC43" s="10" t="b">
        <f t="shared" si="22"/>
        <v>0</v>
      </c>
      <c r="AD43" s="10" t="b">
        <f t="shared" si="23"/>
        <v>0</v>
      </c>
      <c r="AE43" s="68" t="str">
        <f t="shared" si="11"/>
        <v/>
      </c>
      <c r="AF43" s="102" t="str">
        <f t="shared" si="12"/>
        <v/>
      </c>
      <c r="AG43" s="60" t="str">
        <f t="shared" si="24"/>
        <v/>
      </c>
      <c r="AH43" s="14" t="str">
        <f t="shared" si="25"/>
        <v/>
      </c>
      <c r="AI43" s="9"/>
      <c r="AJ43" s="84" t="str">
        <f t="shared" si="13"/>
        <v/>
      </c>
      <c r="AK43" s="55"/>
      <c r="AL43" s="85" t="str">
        <f t="shared" si="14"/>
        <v/>
      </c>
      <c r="AM43" s="86">
        <f t="shared" si="15"/>
        <v>0</v>
      </c>
      <c r="AN43" s="35"/>
      <c r="AO43" s="85" t="str">
        <f t="shared" si="16"/>
        <v/>
      </c>
      <c r="AP43" s="87">
        <f t="shared" si="17"/>
        <v>0</v>
      </c>
    </row>
    <row r="44" spans="2:42" ht="15" customHeight="1" x14ac:dyDescent="0.25">
      <c r="B44">
        <v>27</v>
      </c>
      <c r="C44" s="20"/>
      <c r="D44" s="9"/>
      <c r="E44" s="9"/>
      <c r="F44" s="9"/>
      <c r="G44" s="30"/>
      <c r="H44" s="11"/>
      <c r="I44" s="12"/>
      <c r="J44" s="12"/>
      <c r="K44" s="12"/>
      <c r="L44" s="12"/>
      <c r="M44" s="13"/>
      <c r="N44" s="4" t="str">
        <f t="shared" si="0"/>
        <v/>
      </c>
      <c r="O44" s="4" t="str">
        <f t="shared" si="1"/>
        <v/>
      </c>
      <c r="P44" s="4" t="str">
        <f t="shared" si="2"/>
        <v/>
      </c>
      <c r="Q44" s="4" t="str">
        <f t="shared" si="18"/>
        <v/>
      </c>
      <c r="R44" s="4" t="str">
        <f t="shared" si="3"/>
        <v/>
      </c>
      <c r="S44" s="4" t="str">
        <f t="shared" si="4"/>
        <v/>
      </c>
      <c r="T44" s="4">
        <f t="shared" si="5"/>
        <v>0</v>
      </c>
      <c r="U44" s="10" t="b">
        <f t="shared" si="6"/>
        <v>0</v>
      </c>
      <c r="V44" s="10" t="b">
        <f t="shared" si="7"/>
        <v>0</v>
      </c>
      <c r="W44" s="10" t="b">
        <f t="shared" si="8"/>
        <v>0</v>
      </c>
      <c r="X44" s="10" t="b">
        <f t="shared" si="9"/>
        <v>0</v>
      </c>
      <c r="Y44" s="10" t="b">
        <f t="shared" si="10"/>
        <v>0</v>
      </c>
      <c r="Z44" s="10" t="b">
        <f t="shared" si="19"/>
        <v>0</v>
      </c>
      <c r="AA44" s="10" t="b">
        <f t="shared" si="20"/>
        <v>0</v>
      </c>
      <c r="AB44" s="10" t="b">
        <f t="shared" si="21"/>
        <v>0</v>
      </c>
      <c r="AC44" s="10" t="b">
        <f t="shared" si="22"/>
        <v>0</v>
      </c>
      <c r="AD44" s="10" t="b">
        <f t="shared" si="23"/>
        <v>0</v>
      </c>
      <c r="AE44" s="68" t="str">
        <f t="shared" si="11"/>
        <v/>
      </c>
      <c r="AF44" s="102" t="str">
        <f t="shared" si="12"/>
        <v/>
      </c>
      <c r="AG44" s="60" t="str">
        <f t="shared" si="24"/>
        <v/>
      </c>
      <c r="AH44" s="14" t="str">
        <f t="shared" si="25"/>
        <v/>
      </c>
      <c r="AI44" s="9"/>
      <c r="AJ44" s="84" t="str">
        <f t="shared" si="13"/>
        <v/>
      </c>
      <c r="AK44" s="55"/>
      <c r="AL44" s="85" t="str">
        <f t="shared" si="14"/>
        <v/>
      </c>
      <c r="AM44" s="86">
        <f t="shared" si="15"/>
        <v>0</v>
      </c>
      <c r="AN44" s="35"/>
      <c r="AO44" s="85" t="str">
        <f t="shared" si="16"/>
        <v/>
      </c>
      <c r="AP44" s="87">
        <f t="shared" si="17"/>
        <v>0</v>
      </c>
    </row>
    <row r="45" spans="2:42" ht="15" customHeight="1" x14ac:dyDescent="0.25">
      <c r="B45">
        <v>28</v>
      </c>
      <c r="C45" s="20"/>
      <c r="D45" s="9"/>
      <c r="E45" s="9"/>
      <c r="F45" s="9"/>
      <c r="G45" s="30"/>
      <c r="H45" s="11"/>
      <c r="I45" s="12"/>
      <c r="J45" s="12"/>
      <c r="K45" s="12"/>
      <c r="L45" s="12"/>
      <c r="M45" s="13"/>
      <c r="N45" s="4" t="str">
        <f t="shared" si="0"/>
        <v/>
      </c>
      <c r="O45" s="4" t="str">
        <f t="shared" si="1"/>
        <v/>
      </c>
      <c r="P45" s="4" t="str">
        <f t="shared" si="2"/>
        <v/>
      </c>
      <c r="Q45" s="4" t="str">
        <f t="shared" si="18"/>
        <v/>
      </c>
      <c r="R45" s="4" t="str">
        <f t="shared" si="3"/>
        <v/>
      </c>
      <c r="S45" s="4" t="str">
        <f t="shared" si="4"/>
        <v/>
      </c>
      <c r="T45" s="4">
        <f t="shared" si="5"/>
        <v>0</v>
      </c>
      <c r="U45" s="10" t="b">
        <f t="shared" si="6"/>
        <v>0</v>
      </c>
      <c r="V45" s="10" t="b">
        <f t="shared" si="7"/>
        <v>0</v>
      </c>
      <c r="W45" s="10" t="b">
        <f t="shared" si="8"/>
        <v>0</v>
      </c>
      <c r="X45" s="10" t="b">
        <f t="shared" si="9"/>
        <v>0</v>
      </c>
      <c r="Y45" s="10" t="b">
        <f t="shared" si="10"/>
        <v>0</v>
      </c>
      <c r="Z45" s="10" t="b">
        <f t="shared" si="19"/>
        <v>0</v>
      </c>
      <c r="AA45" s="10" t="b">
        <f t="shared" si="20"/>
        <v>0</v>
      </c>
      <c r="AB45" s="10" t="b">
        <f t="shared" si="21"/>
        <v>0</v>
      </c>
      <c r="AC45" s="10" t="b">
        <f t="shared" si="22"/>
        <v>0</v>
      </c>
      <c r="AD45" s="10" t="b">
        <f t="shared" si="23"/>
        <v>0</v>
      </c>
      <c r="AE45" s="68" t="str">
        <f t="shared" si="11"/>
        <v/>
      </c>
      <c r="AF45" s="102" t="str">
        <f t="shared" si="12"/>
        <v/>
      </c>
      <c r="AG45" s="60" t="str">
        <f t="shared" si="24"/>
        <v/>
      </c>
      <c r="AH45" s="14" t="str">
        <f t="shared" si="25"/>
        <v/>
      </c>
      <c r="AI45" s="9"/>
      <c r="AJ45" s="84" t="str">
        <f t="shared" si="13"/>
        <v/>
      </c>
      <c r="AK45" s="55"/>
      <c r="AL45" s="85" t="str">
        <f t="shared" si="14"/>
        <v/>
      </c>
      <c r="AM45" s="86">
        <f t="shared" si="15"/>
        <v>0</v>
      </c>
      <c r="AN45" s="35"/>
      <c r="AO45" s="85" t="str">
        <f t="shared" si="16"/>
        <v/>
      </c>
      <c r="AP45" s="87">
        <f t="shared" si="17"/>
        <v>0</v>
      </c>
    </row>
    <row r="46" spans="2:42" ht="15" customHeight="1" x14ac:dyDescent="0.25">
      <c r="B46">
        <v>29</v>
      </c>
      <c r="C46" s="20"/>
      <c r="D46" s="9"/>
      <c r="E46" s="9"/>
      <c r="F46" s="9"/>
      <c r="G46" s="30"/>
      <c r="H46" s="11"/>
      <c r="I46" s="12"/>
      <c r="J46" s="12"/>
      <c r="K46" s="12"/>
      <c r="L46" s="12"/>
      <c r="M46" s="13"/>
      <c r="N46" s="4" t="str">
        <f t="shared" si="0"/>
        <v/>
      </c>
      <c r="O46" s="4" t="str">
        <f t="shared" si="1"/>
        <v/>
      </c>
      <c r="P46" s="4" t="str">
        <f t="shared" si="2"/>
        <v/>
      </c>
      <c r="Q46" s="4" t="str">
        <f t="shared" si="18"/>
        <v/>
      </c>
      <c r="R46" s="4" t="str">
        <f t="shared" si="3"/>
        <v/>
      </c>
      <c r="S46" s="4" t="str">
        <f t="shared" si="4"/>
        <v/>
      </c>
      <c r="T46" s="4">
        <f t="shared" si="5"/>
        <v>0</v>
      </c>
      <c r="U46" s="10" t="b">
        <f t="shared" si="6"/>
        <v>0</v>
      </c>
      <c r="V46" s="10" t="b">
        <f t="shared" si="7"/>
        <v>0</v>
      </c>
      <c r="W46" s="10" t="b">
        <f t="shared" si="8"/>
        <v>0</v>
      </c>
      <c r="X46" s="10" t="b">
        <f t="shared" si="9"/>
        <v>0</v>
      </c>
      <c r="Y46" s="10" t="b">
        <f t="shared" si="10"/>
        <v>0</v>
      </c>
      <c r="Z46" s="10" t="b">
        <f t="shared" si="19"/>
        <v>0</v>
      </c>
      <c r="AA46" s="10" t="b">
        <f t="shared" si="20"/>
        <v>0</v>
      </c>
      <c r="AB46" s="10" t="b">
        <f t="shared" si="21"/>
        <v>0</v>
      </c>
      <c r="AC46" s="10" t="b">
        <f t="shared" si="22"/>
        <v>0</v>
      </c>
      <c r="AD46" s="10" t="b">
        <f t="shared" si="23"/>
        <v>0</v>
      </c>
      <c r="AE46" s="68" t="str">
        <f t="shared" si="11"/>
        <v/>
      </c>
      <c r="AF46" s="102" t="str">
        <f t="shared" si="12"/>
        <v/>
      </c>
      <c r="AG46" s="60" t="str">
        <f t="shared" si="24"/>
        <v/>
      </c>
      <c r="AH46" s="14" t="str">
        <f t="shared" si="25"/>
        <v/>
      </c>
      <c r="AI46" s="9"/>
      <c r="AJ46" s="84" t="str">
        <f t="shared" si="13"/>
        <v/>
      </c>
      <c r="AK46" s="55"/>
      <c r="AL46" s="85" t="str">
        <f t="shared" si="14"/>
        <v/>
      </c>
      <c r="AM46" s="86">
        <f t="shared" si="15"/>
        <v>0</v>
      </c>
      <c r="AN46" s="35"/>
      <c r="AO46" s="85" t="str">
        <f t="shared" si="16"/>
        <v/>
      </c>
      <c r="AP46" s="87">
        <f t="shared" si="17"/>
        <v>0</v>
      </c>
    </row>
    <row r="47" spans="2:42" ht="15" customHeight="1" x14ac:dyDescent="0.25">
      <c r="B47">
        <v>30</v>
      </c>
      <c r="C47" s="20"/>
      <c r="D47" s="9"/>
      <c r="E47" s="9"/>
      <c r="F47" s="9"/>
      <c r="G47" s="30"/>
      <c r="H47" s="11"/>
      <c r="I47" s="12"/>
      <c r="J47" s="12"/>
      <c r="K47" s="12"/>
      <c r="L47" s="12"/>
      <c r="M47" s="13"/>
      <c r="N47" s="4" t="str">
        <f t="shared" si="0"/>
        <v/>
      </c>
      <c r="O47" s="4" t="str">
        <f t="shared" si="1"/>
        <v/>
      </c>
      <c r="P47" s="4" t="str">
        <f t="shared" si="2"/>
        <v/>
      </c>
      <c r="Q47" s="4" t="str">
        <f t="shared" si="18"/>
        <v/>
      </c>
      <c r="R47" s="4" t="str">
        <f t="shared" si="3"/>
        <v/>
      </c>
      <c r="S47" s="4" t="str">
        <f t="shared" si="4"/>
        <v/>
      </c>
      <c r="T47" s="4">
        <f t="shared" si="5"/>
        <v>0</v>
      </c>
      <c r="U47" s="10" t="b">
        <f t="shared" si="6"/>
        <v>0</v>
      </c>
      <c r="V47" s="10" t="b">
        <f t="shared" si="7"/>
        <v>0</v>
      </c>
      <c r="W47" s="10" t="b">
        <f t="shared" si="8"/>
        <v>0</v>
      </c>
      <c r="X47" s="10" t="b">
        <f t="shared" si="9"/>
        <v>0</v>
      </c>
      <c r="Y47" s="10" t="b">
        <f t="shared" si="10"/>
        <v>0</v>
      </c>
      <c r="Z47" s="10" t="b">
        <f t="shared" si="19"/>
        <v>0</v>
      </c>
      <c r="AA47" s="10" t="b">
        <f t="shared" si="20"/>
        <v>0</v>
      </c>
      <c r="AB47" s="10" t="b">
        <f t="shared" si="21"/>
        <v>0</v>
      </c>
      <c r="AC47" s="10" t="b">
        <f t="shared" si="22"/>
        <v>0</v>
      </c>
      <c r="AD47" s="10" t="b">
        <f t="shared" si="23"/>
        <v>0</v>
      </c>
      <c r="AE47" s="68" t="str">
        <f t="shared" si="11"/>
        <v/>
      </c>
      <c r="AF47" s="102" t="str">
        <f t="shared" si="12"/>
        <v/>
      </c>
      <c r="AG47" s="60" t="str">
        <f t="shared" si="24"/>
        <v/>
      </c>
      <c r="AH47" s="14" t="str">
        <f t="shared" si="25"/>
        <v/>
      </c>
      <c r="AI47" s="9"/>
      <c r="AJ47" s="84" t="str">
        <f t="shared" si="13"/>
        <v/>
      </c>
      <c r="AK47" s="55"/>
      <c r="AL47" s="85" t="str">
        <f t="shared" si="14"/>
        <v/>
      </c>
      <c r="AM47" s="86">
        <f t="shared" si="15"/>
        <v>0</v>
      </c>
      <c r="AN47" s="35"/>
      <c r="AO47" s="85" t="str">
        <f t="shared" si="16"/>
        <v/>
      </c>
      <c r="AP47" s="87">
        <f t="shared" si="17"/>
        <v>0</v>
      </c>
    </row>
    <row r="48" spans="2:42" ht="15" customHeight="1" x14ac:dyDescent="0.25">
      <c r="B48">
        <v>31</v>
      </c>
      <c r="C48" s="20"/>
      <c r="D48" s="9"/>
      <c r="E48" s="9"/>
      <c r="F48" s="9"/>
      <c r="G48" s="30"/>
      <c r="H48" s="11"/>
      <c r="I48" s="12"/>
      <c r="J48" s="12"/>
      <c r="K48" s="12"/>
      <c r="L48" s="12"/>
      <c r="M48" s="13"/>
      <c r="N48" s="4" t="str">
        <f t="shared" si="0"/>
        <v/>
      </c>
      <c r="O48" s="4" t="str">
        <f t="shared" si="1"/>
        <v/>
      </c>
      <c r="P48" s="4" t="str">
        <f t="shared" si="2"/>
        <v/>
      </c>
      <c r="Q48" s="4" t="str">
        <f t="shared" si="18"/>
        <v/>
      </c>
      <c r="R48" s="4" t="str">
        <f t="shared" si="3"/>
        <v/>
      </c>
      <c r="S48" s="4" t="str">
        <f t="shared" si="4"/>
        <v/>
      </c>
      <c r="T48" s="4">
        <f t="shared" si="5"/>
        <v>0</v>
      </c>
      <c r="U48" s="10" t="b">
        <f t="shared" si="6"/>
        <v>0</v>
      </c>
      <c r="V48" s="10" t="b">
        <f t="shared" si="7"/>
        <v>0</v>
      </c>
      <c r="W48" s="10" t="b">
        <f t="shared" si="8"/>
        <v>0</v>
      </c>
      <c r="X48" s="10" t="b">
        <f t="shared" si="9"/>
        <v>0</v>
      </c>
      <c r="Y48" s="10" t="b">
        <f t="shared" si="10"/>
        <v>0</v>
      </c>
      <c r="Z48" s="10" t="b">
        <f t="shared" si="19"/>
        <v>0</v>
      </c>
      <c r="AA48" s="10" t="b">
        <f t="shared" si="20"/>
        <v>0</v>
      </c>
      <c r="AB48" s="10" t="b">
        <f t="shared" si="21"/>
        <v>0</v>
      </c>
      <c r="AC48" s="10" t="b">
        <f t="shared" si="22"/>
        <v>0</v>
      </c>
      <c r="AD48" s="10" t="b">
        <f t="shared" si="23"/>
        <v>0</v>
      </c>
      <c r="AE48" s="68" t="str">
        <f t="shared" si="11"/>
        <v/>
      </c>
      <c r="AF48" s="102" t="str">
        <f t="shared" si="12"/>
        <v/>
      </c>
      <c r="AG48" s="60" t="str">
        <f t="shared" si="24"/>
        <v/>
      </c>
      <c r="AH48" s="14" t="str">
        <f t="shared" si="25"/>
        <v/>
      </c>
      <c r="AI48" s="9"/>
      <c r="AJ48" s="84" t="str">
        <f t="shared" si="13"/>
        <v/>
      </c>
      <c r="AK48" s="55"/>
      <c r="AL48" s="85" t="str">
        <f t="shared" si="14"/>
        <v/>
      </c>
      <c r="AM48" s="86">
        <f t="shared" si="15"/>
        <v>0</v>
      </c>
      <c r="AN48" s="35"/>
      <c r="AO48" s="85" t="str">
        <f t="shared" si="16"/>
        <v/>
      </c>
      <c r="AP48" s="87">
        <f t="shared" si="17"/>
        <v>0</v>
      </c>
    </row>
    <row r="49" spans="2:42" ht="15" customHeight="1" x14ac:dyDescent="0.25">
      <c r="B49">
        <v>32</v>
      </c>
      <c r="C49" s="20"/>
      <c r="D49" s="9"/>
      <c r="E49" s="9"/>
      <c r="F49" s="9"/>
      <c r="G49" s="30"/>
      <c r="H49" s="11"/>
      <c r="I49" s="12"/>
      <c r="J49" s="12"/>
      <c r="K49" s="12"/>
      <c r="L49" s="12"/>
      <c r="M49" s="13"/>
      <c r="N49" s="4" t="str">
        <f t="shared" si="0"/>
        <v/>
      </c>
      <c r="O49" s="4" t="str">
        <f t="shared" si="1"/>
        <v/>
      </c>
      <c r="P49" s="4" t="str">
        <f t="shared" si="2"/>
        <v/>
      </c>
      <c r="Q49" s="4" t="str">
        <f t="shared" si="18"/>
        <v/>
      </c>
      <c r="R49" s="4" t="str">
        <f t="shared" si="3"/>
        <v/>
      </c>
      <c r="S49" s="4" t="str">
        <f t="shared" si="4"/>
        <v/>
      </c>
      <c r="T49" s="4">
        <f t="shared" si="5"/>
        <v>0</v>
      </c>
      <c r="U49" s="10" t="b">
        <f t="shared" si="6"/>
        <v>0</v>
      </c>
      <c r="V49" s="10" t="b">
        <f t="shared" si="7"/>
        <v>0</v>
      </c>
      <c r="W49" s="10" t="b">
        <f t="shared" si="8"/>
        <v>0</v>
      </c>
      <c r="X49" s="10" t="b">
        <f t="shared" si="9"/>
        <v>0</v>
      </c>
      <c r="Y49" s="10" t="b">
        <f t="shared" si="10"/>
        <v>0</v>
      </c>
      <c r="Z49" s="10" t="b">
        <f t="shared" si="19"/>
        <v>0</v>
      </c>
      <c r="AA49" s="10" t="b">
        <f t="shared" si="20"/>
        <v>0</v>
      </c>
      <c r="AB49" s="10" t="b">
        <f t="shared" si="21"/>
        <v>0</v>
      </c>
      <c r="AC49" s="10" t="b">
        <f t="shared" si="22"/>
        <v>0</v>
      </c>
      <c r="AD49" s="10" t="b">
        <f t="shared" si="23"/>
        <v>0</v>
      </c>
      <c r="AE49" s="68" t="str">
        <f t="shared" si="11"/>
        <v/>
      </c>
      <c r="AF49" s="102" t="str">
        <f t="shared" si="12"/>
        <v/>
      </c>
      <c r="AG49" s="60" t="str">
        <f t="shared" si="24"/>
        <v/>
      </c>
      <c r="AH49" s="14" t="str">
        <f t="shared" si="25"/>
        <v/>
      </c>
      <c r="AI49" s="9"/>
      <c r="AJ49" s="84" t="str">
        <f t="shared" si="13"/>
        <v/>
      </c>
      <c r="AK49" s="55"/>
      <c r="AL49" s="85" t="str">
        <f t="shared" si="14"/>
        <v/>
      </c>
      <c r="AM49" s="86">
        <f t="shared" si="15"/>
        <v>0</v>
      </c>
      <c r="AN49" s="35"/>
      <c r="AO49" s="85" t="str">
        <f t="shared" si="16"/>
        <v/>
      </c>
      <c r="AP49" s="87">
        <f t="shared" si="17"/>
        <v>0</v>
      </c>
    </row>
    <row r="50" spans="2:42" ht="15" customHeight="1" x14ac:dyDescent="0.25">
      <c r="B50">
        <v>33</v>
      </c>
      <c r="C50" s="20"/>
      <c r="D50" s="9"/>
      <c r="E50" s="9"/>
      <c r="F50" s="9"/>
      <c r="G50" s="30"/>
      <c r="H50" s="11"/>
      <c r="I50" s="12"/>
      <c r="J50" s="12"/>
      <c r="K50" s="12"/>
      <c r="L50" s="12"/>
      <c r="M50" s="13"/>
      <c r="N50" s="4" t="str">
        <f t="shared" si="0"/>
        <v/>
      </c>
      <c r="O50" s="4" t="str">
        <f t="shared" si="1"/>
        <v/>
      </c>
      <c r="P50" s="4" t="str">
        <f t="shared" si="2"/>
        <v/>
      </c>
      <c r="Q50" s="4" t="str">
        <f t="shared" si="18"/>
        <v/>
      </c>
      <c r="R50" s="4" t="str">
        <f t="shared" si="3"/>
        <v/>
      </c>
      <c r="S50" s="4" t="str">
        <f t="shared" si="4"/>
        <v/>
      </c>
      <c r="T50" s="4">
        <f t="shared" si="5"/>
        <v>0</v>
      </c>
      <c r="U50" s="10" t="b">
        <f t="shared" si="6"/>
        <v>0</v>
      </c>
      <c r="V50" s="10" t="b">
        <f t="shared" si="7"/>
        <v>0</v>
      </c>
      <c r="W50" s="10" t="b">
        <f t="shared" si="8"/>
        <v>0</v>
      </c>
      <c r="X50" s="10" t="b">
        <f t="shared" si="9"/>
        <v>0</v>
      </c>
      <c r="Y50" s="10" t="b">
        <f t="shared" si="10"/>
        <v>0</v>
      </c>
      <c r="Z50" s="10" t="b">
        <f t="shared" si="19"/>
        <v>0</v>
      </c>
      <c r="AA50" s="10" t="b">
        <f t="shared" si="20"/>
        <v>0</v>
      </c>
      <c r="AB50" s="10" t="b">
        <f t="shared" si="21"/>
        <v>0</v>
      </c>
      <c r="AC50" s="10" t="b">
        <f t="shared" si="22"/>
        <v>0</v>
      </c>
      <c r="AD50" s="10" t="b">
        <f t="shared" si="23"/>
        <v>0</v>
      </c>
      <c r="AE50" s="68" t="str">
        <f t="shared" si="11"/>
        <v/>
      </c>
      <c r="AF50" s="102" t="str">
        <f t="shared" si="12"/>
        <v/>
      </c>
      <c r="AG50" s="60" t="str">
        <f t="shared" si="24"/>
        <v/>
      </c>
      <c r="AH50" s="14" t="str">
        <f t="shared" si="25"/>
        <v/>
      </c>
      <c r="AI50" s="9"/>
      <c r="AJ50" s="84" t="str">
        <f t="shared" si="13"/>
        <v/>
      </c>
      <c r="AK50" s="55"/>
      <c r="AL50" s="85" t="str">
        <f t="shared" si="14"/>
        <v/>
      </c>
      <c r="AM50" s="86">
        <f t="shared" si="15"/>
        <v>0</v>
      </c>
      <c r="AN50" s="35"/>
      <c r="AO50" s="85" t="str">
        <f t="shared" si="16"/>
        <v/>
      </c>
      <c r="AP50" s="87">
        <f t="shared" si="17"/>
        <v>0</v>
      </c>
    </row>
    <row r="51" spans="2:42" ht="15" customHeight="1" x14ac:dyDescent="0.25">
      <c r="B51">
        <v>34</v>
      </c>
      <c r="C51" s="20"/>
      <c r="D51" s="9"/>
      <c r="E51" s="9"/>
      <c r="F51" s="31"/>
      <c r="G51" s="30"/>
      <c r="H51" s="11"/>
      <c r="I51" s="12"/>
      <c r="J51" s="12"/>
      <c r="K51" s="12"/>
      <c r="L51" s="12"/>
      <c r="M51" s="13"/>
      <c r="N51" s="4" t="str">
        <f t="shared" si="0"/>
        <v/>
      </c>
      <c r="O51" s="4" t="str">
        <f t="shared" si="1"/>
        <v/>
      </c>
      <c r="P51" s="4" t="str">
        <f t="shared" si="2"/>
        <v/>
      </c>
      <c r="Q51" s="4" t="str">
        <f t="shared" si="18"/>
        <v/>
      </c>
      <c r="R51" s="4" t="str">
        <f t="shared" si="3"/>
        <v/>
      </c>
      <c r="S51" s="4" t="str">
        <f t="shared" si="4"/>
        <v/>
      </c>
      <c r="T51" s="4">
        <f t="shared" si="5"/>
        <v>0</v>
      </c>
      <c r="U51" s="10" t="b">
        <f t="shared" si="6"/>
        <v>0</v>
      </c>
      <c r="V51" s="10" t="b">
        <f t="shared" si="7"/>
        <v>0</v>
      </c>
      <c r="W51" s="10" t="b">
        <f t="shared" si="8"/>
        <v>0</v>
      </c>
      <c r="X51" s="10" t="b">
        <f t="shared" si="9"/>
        <v>0</v>
      </c>
      <c r="Y51" s="10" t="b">
        <f t="shared" si="10"/>
        <v>0</v>
      </c>
      <c r="Z51" s="10" t="b">
        <f t="shared" si="19"/>
        <v>0</v>
      </c>
      <c r="AA51" s="10" t="b">
        <f t="shared" si="20"/>
        <v>0</v>
      </c>
      <c r="AB51" s="10" t="b">
        <f t="shared" si="21"/>
        <v>0</v>
      </c>
      <c r="AC51" s="10" t="b">
        <f t="shared" si="22"/>
        <v>0</v>
      </c>
      <c r="AD51" s="10" t="b">
        <f t="shared" si="23"/>
        <v>0</v>
      </c>
      <c r="AE51" s="68" t="str">
        <f t="shared" si="11"/>
        <v/>
      </c>
      <c r="AF51" s="102" t="str">
        <f t="shared" si="12"/>
        <v/>
      </c>
      <c r="AG51" s="60" t="str">
        <f t="shared" si="24"/>
        <v/>
      </c>
      <c r="AH51" s="14" t="str">
        <f t="shared" si="25"/>
        <v/>
      </c>
      <c r="AI51" s="9"/>
      <c r="AJ51" s="84" t="str">
        <f t="shared" si="13"/>
        <v/>
      </c>
      <c r="AK51" s="55"/>
      <c r="AL51" s="85" t="str">
        <f t="shared" si="14"/>
        <v/>
      </c>
      <c r="AM51" s="86">
        <f t="shared" si="15"/>
        <v>0</v>
      </c>
      <c r="AN51" s="35"/>
      <c r="AO51" s="85" t="str">
        <f t="shared" si="16"/>
        <v/>
      </c>
      <c r="AP51" s="87">
        <f t="shared" si="17"/>
        <v>0</v>
      </c>
    </row>
    <row r="52" spans="2:42" ht="15" customHeight="1" x14ac:dyDescent="0.25">
      <c r="B52">
        <v>35</v>
      </c>
      <c r="C52" s="20"/>
      <c r="D52" s="9"/>
      <c r="E52" s="9"/>
      <c r="F52" s="31"/>
      <c r="G52" s="30"/>
      <c r="H52" s="11"/>
      <c r="I52" s="12"/>
      <c r="J52" s="12"/>
      <c r="K52" s="12"/>
      <c r="L52" s="12"/>
      <c r="M52" s="13"/>
      <c r="N52" s="4" t="str">
        <f t="shared" si="0"/>
        <v/>
      </c>
      <c r="O52" s="4" t="str">
        <f t="shared" si="1"/>
        <v/>
      </c>
      <c r="P52" s="4" t="str">
        <f t="shared" si="2"/>
        <v/>
      </c>
      <c r="Q52" s="4" t="str">
        <f t="shared" si="18"/>
        <v/>
      </c>
      <c r="R52" s="4" t="str">
        <f t="shared" si="3"/>
        <v/>
      </c>
      <c r="S52" s="4" t="str">
        <f t="shared" si="4"/>
        <v/>
      </c>
      <c r="T52" s="4">
        <f t="shared" si="5"/>
        <v>0</v>
      </c>
      <c r="U52" s="10" t="b">
        <f t="shared" si="6"/>
        <v>0</v>
      </c>
      <c r="V52" s="10" t="b">
        <f t="shared" si="7"/>
        <v>0</v>
      </c>
      <c r="W52" s="10" t="b">
        <f t="shared" si="8"/>
        <v>0</v>
      </c>
      <c r="X52" s="10" t="b">
        <f t="shared" si="9"/>
        <v>0</v>
      </c>
      <c r="Y52" s="10" t="b">
        <f t="shared" si="10"/>
        <v>0</v>
      </c>
      <c r="Z52" s="10" t="b">
        <f t="shared" si="19"/>
        <v>0</v>
      </c>
      <c r="AA52" s="10" t="b">
        <f t="shared" si="20"/>
        <v>0</v>
      </c>
      <c r="AB52" s="10" t="b">
        <f t="shared" si="21"/>
        <v>0</v>
      </c>
      <c r="AC52" s="10" t="b">
        <f t="shared" si="22"/>
        <v>0</v>
      </c>
      <c r="AD52" s="10" t="b">
        <f t="shared" si="23"/>
        <v>0</v>
      </c>
      <c r="AE52" s="68" t="str">
        <f t="shared" si="11"/>
        <v/>
      </c>
      <c r="AF52" s="102" t="str">
        <f t="shared" si="12"/>
        <v/>
      </c>
      <c r="AG52" s="60" t="str">
        <f t="shared" si="24"/>
        <v/>
      </c>
      <c r="AH52" s="14" t="str">
        <f t="shared" si="25"/>
        <v/>
      </c>
      <c r="AI52" s="9"/>
      <c r="AJ52" s="84" t="str">
        <f t="shared" si="13"/>
        <v/>
      </c>
      <c r="AK52" s="55"/>
      <c r="AL52" s="85" t="str">
        <f t="shared" si="14"/>
        <v/>
      </c>
      <c r="AM52" s="86">
        <f t="shared" si="15"/>
        <v>0</v>
      </c>
      <c r="AN52" s="35"/>
      <c r="AO52" s="85" t="str">
        <f t="shared" si="16"/>
        <v/>
      </c>
      <c r="AP52" s="87">
        <f t="shared" si="17"/>
        <v>0</v>
      </c>
    </row>
    <row r="53" spans="2:42" ht="15" customHeight="1" thickBot="1" x14ac:dyDescent="0.3">
      <c r="B53">
        <v>36</v>
      </c>
      <c r="C53" s="20"/>
      <c r="D53" s="25"/>
      <c r="E53" s="25"/>
      <c r="F53" s="32"/>
      <c r="G53" s="33"/>
      <c r="H53" s="11"/>
      <c r="I53" s="12"/>
      <c r="J53" s="12"/>
      <c r="K53" s="12"/>
      <c r="L53" s="12"/>
      <c r="M53" s="13"/>
      <c r="N53" s="4" t="str">
        <f t="shared" si="0"/>
        <v/>
      </c>
      <c r="O53" s="4" t="str">
        <f t="shared" si="1"/>
        <v/>
      </c>
      <c r="P53" s="4" t="str">
        <f t="shared" si="2"/>
        <v/>
      </c>
      <c r="Q53" s="4" t="str">
        <f t="shared" si="18"/>
        <v/>
      </c>
      <c r="R53" s="4" t="str">
        <f t="shared" si="3"/>
        <v/>
      </c>
      <c r="S53" s="4" t="str">
        <f t="shared" si="4"/>
        <v/>
      </c>
      <c r="T53" s="4">
        <f t="shared" si="5"/>
        <v>0</v>
      </c>
      <c r="U53" s="10" t="b">
        <f t="shared" si="6"/>
        <v>0</v>
      </c>
      <c r="V53" s="10" t="b">
        <f t="shared" si="7"/>
        <v>0</v>
      </c>
      <c r="W53" s="10" t="b">
        <f t="shared" si="8"/>
        <v>0</v>
      </c>
      <c r="X53" s="10" t="b">
        <f t="shared" si="9"/>
        <v>0</v>
      </c>
      <c r="Y53" s="10" t="b">
        <f t="shared" si="10"/>
        <v>0</v>
      </c>
      <c r="Z53" s="10" t="b">
        <f t="shared" si="19"/>
        <v>0</v>
      </c>
      <c r="AA53" s="10" t="b">
        <f t="shared" si="20"/>
        <v>0</v>
      </c>
      <c r="AB53" s="10" t="b">
        <f t="shared" si="21"/>
        <v>0</v>
      </c>
      <c r="AC53" s="10" t="b">
        <f t="shared" si="22"/>
        <v>0</v>
      </c>
      <c r="AD53" s="10" t="b">
        <f t="shared" si="23"/>
        <v>0</v>
      </c>
      <c r="AE53" s="69" t="str">
        <f t="shared" si="11"/>
        <v/>
      </c>
      <c r="AF53" s="106" t="str">
        <f t="shared" si="12"/>
        <v/>
      </c>
      <c r="AG53" s="60" t="str">
        <f t="shared" si="24"/>
        <v/>
      </c>
      <c r="AH53" s="14" t="str">
        <f t="shared" si="25"/>
        <v/>
      </c>
      <c r="AI53" s="9"/>
      <c r="AJ53" s="84" t="str">
        <f t="shared" si="13"/>
        <v/>
      </c>
      <c r="AK53" s="55"/>
      <c r="AL53" s="85" t="str">
        <f t="shared" si="14"/>
        <v/>
      </c>
      <c r="AM53" s="86">
        <f t="shared" si="15"/>
        <v>0</v>
      </c>
      <c r="AN53" s="36"/>
      <c r="AO53" s="85" t="str">
        <f t="shared" si="16"/>
        <v/>
      </c>
      <c r="AP53" s="87">
        <f t="shared" si="17"/>
        <v>0</v>
      </c>
    </row>
    <row r="54" spans="2:42" ht="15" customHeight="1" thickBot="1" x14ac:dyDescent="0.3">
      <c r="B54" t="s">
        <v>82</v>
      </c>
      <c r="C54" s="92">
        <f>COUNTA(C18:C53)</f>
        <v>7</v>
      </c>
      <c r="D54" s="204" t="s">
        <v>49</v>
      </c>
      <c r="E54" s="204"/>
      <c r="F54" s="204"/>
      <c r="G54" s="204"/>
      <c r="H54" s="108" t="str">
        <f t="shared" ref="H54:M54" si="26">IF(N56=0,"",IF(N56&gt;0,N55))</f>
        <v/>
      </c>
      <c r="I54" s="109">
        <f t="shared" si="26"/>
        <v>0.8571428571428571</v>
      </c>
      <c r="J54" s="109">
        <f t="shared" si="26"/>
        <v>0.7142857142857143</v>
      </c>
      <c r="K54" s="109">
        <f t="shared" si="26"/>
        <v>0.7142857142857143</v>
      </c>
      <c r="L54" s="109">
        <f t="shared" si="26"/>
        <v>0.7142857142857143</v>
      </c>
      <c r="M54" s="109">
        <f t="shared" si="26"/>
        <v>1</v>
      </c>
      <c r="N54" s="28">
        <f t="shared" ref="N54:S54" si="27">SUM(N18:N53)</f>
        <v>0</v>
      </c>
      <c r="O54" s="28">
        <f t="shared" si="27"/>
        <v>6</v>
      </c>
      <c r="P54" s="28">
        <f t="shared" si="27"/>
        <v>5</v>
      </c>
      <c r="Q54" s="28">
        <f t="shared" si="27"/>
        <v>5</v>
      </c>
      <c r="R54" s="28">
        <f t="shared" si="27"/>
        <v>5</v>
      </c>
      <c r="S54" s="28">
        <f t="shared" si="27"/>
        <v>7</v>
      </c>
      <c r="T54" s="26">
        <f>SUM(AF18:AF53)</f>
        <v>5.6</v>
      </c>
      <c r="U54" s="26">
        <f t="shared" ref="U54:AD54" si="28">SUM(U18:U53)</f>
        <v>3</v>
      </c>
      <c r="V54" s="26">
        <f t="shared" si="28"/>
        <v>0.8</v>
      </c>
      <c r="W54" s="26">
        <f t="shared" si="28"/>
        <v>1.8</v>
      </c>
      <c r="X54" s="26">
        <f t="shared" si="28"/>
        <v>0</v>
      </c>
      <c r="Y54" s="26">
        <f t="shared" si="28"/>
        <v>0</v>
      </c>
      <c r="Z54" s="26">
        <f t="shared" si="28"/>
        <v>0</v>
      </c>
      <c r="AA54" s="26">
        <f t="shared" si="28"/>
        <v>0</v>
      </c>
      <c r="AB54" s="26">
        <f t="shared" si="28"/>
        <v>0</v>
      </c>
      <c r="AC54" s="26">
        <f t="shared" si="28"/>
        <v>0</v>
      </c>
      <c r="AD54" s="26">
        <f t="shared" si="28"/>
        <v>0</v>
      </c>
      <c r="AE54" s="70"/>
      <c r="AF54" s="110">
        <f>IF(T57=0,"",IF(T57&gt;0,$T$55))</f>
        <v>0.79999999999999993</v>
      </c>
      <c r="AG54" s="56">
        <f>IF(C54=0,"",IF(C54&gt;0,AG55/C54))</f>
        <v>0</v>
      </c>
      <c r="AH54" s="56">
        <f>IF(C54=0,"",IF(C54&gt;0,AH55/C54))</f>
        <v>0</v>
      </c>
      <c r="AI54" s="57">
        <f>IF(C54=0,"",IF(C54&gt;0,AI56/C54))</f>
        <v>0.8571428571428571</v>
      </c>
      <c r="AJ54" s="58"/>
      <c r="AK54" s="59" t="str">
        <f>IF(AM54=0,"",IF(AM54&gt;0,AM54/AK55))</f>
        <v/>
      </c>
      <c r="AL54" s="58"/>
      <c r="AM54" s="58">
        <f>SUM(AM18:AM53)</f>
        <v>0</v>
      </c>
      <c r="AN54" s="59" t="str">
        <f>IF(AP54=0,"",IF(AP54&gt;0,AP54/AN55))</f>
        <v/>
      </c>
      <c r="AO54" s="14"/>
      <c r="AP54" s="15">
        <f>SUM(AP18:AP53)</f>
        <v>0</v>
      </c>
    </row>
    <row r="55" spans="2:42" x14ac:dyDescent="0.25">
      <c r="E55" s="2">
        <f>COUNTA(E18:E53)</f>
        <v>0</v>
      </c>
      <c r="F55" s="2">
        <f>COUNTA(F18:F53)</f>
        <v>0</v>
      </c>
      <c r="H55" s="213" t="s">
        <v>93</v>
      </c>
      <c r="I55" s="201"/>
      <c r="J55" s="213" t="s">
        <v>33</v>
      </c>
      <c r="K55" s="201"/>
      <c r="L55" s="201" t="s">
        <v>34</v>
      </c>
      <c r="M55" s="201"/>
      <c r="N55" s="78" t="e">
        <f t="shared" ref="N55:S55" si="29">N54/N56</f>
        <v>#DIV/0!</v>
      </c>
      <c r="O55" s="78">
        <f t="shared" si="29"/>
        <v>0.8571428571428571</v>
      </c>
      <c r="P55" s="78">
        <f t="shared" si="29"/>
        <v>0.7142857142857143</v>
      </c>
      <c r="Q55" s="78">
        <f t="shared" si="29"/>
        <v>0.7142857142857143</v>
      </c>
      <c r="R55" s="78">
        <f t="shared" si="29"/>
        <v>0.7142857142857143</v>
      </c>
      <c r="S55" s="78">
        <f t="shared" si="29"/>
        <v>1</v>
      </c>
      <c r="T55" s="78">
        <f>T54/T57</f>
        <v>0.79999999999999993</v>
      </c>
      <c r="U55" s="10">
        <f>U54/10</f>
        <v>0.3</v>
      </c>
      <c r="V55" s="10">
        <f t="shared" ref="V55:AD55" si="30">V54/10</f>
        <v>0.08</v>
      </c>
      <c r="W55" s="10">
        <f t="shared" si="30"/>
        <v>0.18</v>
      </c>
      <c r="X55" s="10">
        <f t="shared" si="30"/>
        <v>0</v>
      </c>
      <c r="Y55" s="10">
        <f t="shared" si="30"/>
        <v>0</v>
      </c>
      <c r="Z55" s="10">
        <f t="shared" si="30"/>
        <v>0</v>
      </c>
      <c r="AA55" s="10">
        <f t="shared" si="30"/>
        <v>0</v>
      </c>
      <c r="AB55" s="10">
        <f t="shared" si="30"/>
        <v>0</v>
      </c>
      <c r="AC55" s="10">
        <f t="shared" si="30"/>
        <v>0</v>
      </c>
      <c r="AD55" s="10">
        <f t="shared" si="30"/>
        <v>0</v>
      </c>
      <c r="AE55" s="10"/>
      <c r="AF55" s="3"/>
      <c r="AG55" s="137">
        <f>COUNTIF(AG18:AG53,1)</f>
        <v>0</v>
      </c>
      <c r="AH55" s="137">
        <f>SUM(AH18:AH52)</f>
        <v>0</v>
      </c>
      <c r="AI55" s="2">
        <f>COUNTA(AI18:AI53)</f>
        <v>1</v>
      </c>
      <c r="AJ55" s="3"/>
      <c r="AK55" s="2">
        <f>COUNTA(AK18:AK53)</f>
        <v>0</v>
      </c>
      <c r="AL55" s="2"/>
      <c r="AM55" s="2"/>
      <c r="AN55" s="2">
        <f>COUNTA(AN18:AN53)</f>
        <v>0</v>
      </c>
      <c r="AO55" s="3"/>
      <c r="AP55" s="3"/>
    </row>
    <row r="56" spans="2:42" ht="13" thickBot="1" x14ac:dyDescent="0.3">
      <c r="E56" s="3"/>
      <c r="F56" s="3"/>
      <c r="H56" s="107"/>
      <c r="I56" s="107"/>
      <c r="J56" s="107"/>
      <c r="K56" s="107"/>
      <c r="L56" s="107"/>
      <c r="M56" s="107"/>
      <c r="N56" s="3">
        <f t="shared" ref="N56:S56" si="31">COUNTA(H18:H53)</f>
        <v>0</v>
      </c>
      <c r="O56" s="3">
        <f t="shared" si="31"/>
        <v>7</v>
      </c>
      <c r="P56" s="3">
        <f t="shared" si="31"/>
        <v>7</v>
      </c>
      <c r="Q56" s="3">
        <f t="shared" si="31"/>
        <v>7</v>
      </c>
      <c r="R56" s="3">
        <f t="shared" si="31"/>
        <v>7</v>
      </c>
      <c r="S56" s="3">
        <f t="shared" si="31"/>
        <v>7</v>
      </c>
      <c r="T56" s="3">
        <f>COUNTIF(AF18:AF53,"")</f>
        <v>29</v>
      </c>
      <c r="U56" s="10">
        <f>U54/D68*D70</f>
        <v>0.42857142857142855</v>
      </c>
      <c r="V56" s="10">
        <f>V54/E68*E70</f>
        <v>0.11428571428571428</v>
      </c>
      <c r="W56" s="10">
        <f>W54/F68*F70</f>
        <v>0.25714285714285712</v>
      </c>
      <c r="X56" s="10" t="e">
        <f>X54/G68*G70</f>
        <v>#DIV/0!</v>
      </c>
      <c r="Y56" s="10" t="e">
        <f>Y54/H68*H70</f>
        <v>#DIV/0!</v>
      </c>
      <c r="Z56" s="10" t="e">
        <f>Z54/D69*D72</f>
        <v>#DIV/0!</v>
      </c>
      <c r="AA56" s="10" t="e">
        <f>AA54/E69*E72</f>
        <v>#DIV/0!</v>
      </c>
      <c r="AB56" s="10" t="e">
        <f>AB54/F69*F72</f>
        <v>#DIV/0!</v>
      </c>
      <c r="AC56" s="10" t="e">
        <f>AC54/G69*G72</f>
        <v>#DIV/0!</v>
      </c>
      <c r="AD56" s="10" t="e">
        <f>AD54/H69*H72</f>
        <v>#DIV/0!</v>
      </c>
      <c r="AG56" s="3"/>
      <c r="AH56" s="3"/>
      <c r="AI56" s="2">
        <f>(C54-AI55)</f>
        <v>6</v>
      </c>
      <c r="AJ56" s="3"/>
      <c r="AK56" s="2"/>
      <c r="AL56" s="2"/>
      <c r="AM56" s="2"/>
      <c r="AN56" s="2"/>
      <c r="AO56" s="3"/>
      <c r="AP56" s="3"/>
    </row>
    <row r="57" spans="2:42" ht="20" thickBot="1" x14ac:dyDescent="0.65">
      <c r="C57" s="80" t="s">
        <v>0</v>
      </c>
      <c r="D57" s="79">
        <f>D2</f>
        <v>7</v>
      </c>
      <c r="E57" s="138">
        <f>E2</f>
        <v>0</v>
      </c>
      <c r="F57" s="16"/>
      <c r="H57" s="10"/>
      <c r="I57" s="10"/>
      <c r="J57" s="10"/>
      <c r="K57" s="10"/>
      <c r="L57" s="10"/>
      <c r="M57" s="10"/>
      <c r="O57" s="3"/>
      <c r="P57" s="3"/>
      <c r="Q57" s="3"/>
      <c r="R57" s="3"/>
      <c r="S57" s="3"/>
      <c r="T57" s="3">
        <f>36-T56</f>
        <v>7</v>
      </c>
      <c r="Z57" s="3"/>
      <c r="AG57" s="3"/>
      <c r="AH57" s="3"/>
      <c r="AI57" s="2"/>
      <c r="AJ57" s="3"/>
      <c r="AK57" s="2"/>
      <c r="AL57" s="2"/>
      <c r="AM57" s="2"/>
      <c r="AN57" s="2"/>
      <c r="AO57" s="3"/>
      <c r="AP57" s="3"/>
    </row>
    <row r="58" spans="2:42" ht="20" thickBot="1" x14ac:dyDescent="0.65">
      <c r="C58" s="80" t="s">
        <v>71</v>
      </c>
      <c r="D58" s="196">
        <f>D3</f>
        <v>45692</v>
      </c>
      <c r="E58" s="197"/>
      <c r="F58" s="16"/>
      <c r="H58" s="10"/>
      <c r="I58" s="10"/>
      <c r="J58" s="10"/>
      <c r="K58" s="10"/>
      <c r="L58" s="10"/>
      <c r="M58" s="10"/>
      <c r="N58" s="3"/>
      <c r="O58" s="3"/>
      <c r="P58" s="3"/>
      <c r="Q58" s="3"/>
      <c r="R58" s="3"/>
      <c r="S58" s="3"/>
      <c r="T58" s="3"/>
      <c r="Z58" s="3"/>
      <c r="AG58" s="3"/>
      <c r="AH58" s="3"/>
      <c r="AI58" s="2"/>
      <c r="AJ58" s="3"/>
      <c r="AK58" s="2"/>
      <c r="AL58" s="2"/>
      <c r="AM58" s="2"/>
      <c r="AN58" s="2"/>
      <c r="AO58" s="3"/>
      <c r="AP58" s="3"/>
    </row>
    <row r="59" spans="2:42" ht="19.5" x14ac:dyDescent="0.6">
      <c r="C59" s="80"/>
      <c r="D59" s="111"/>
      <c r="E59" s="111"/>
      <c r="F59" s="16"/>
      <c r="H59" s="10"/>
      <c r="I59" s="10"/>
      <c r="J59" s="10"/>
      <c r="K59" s="10"/>
      <c r="L59" s="10"/>
      <c r="M59" s="10"/>
      <c r="N59" s="3"/>
      <c r="O59" s="3"/>
      <c r="P59" s="3"/>
      <c r="Q59" s="3"/>
      <c r="R59" s="3"/>
      <c r="S59" s="3"/>
      <c r="T59" s="3"/>
      <c r="Z59" s="3"/>
      <c r="AG59" s="3"/>
      <c r="AH59" s="3"/>
      <c r="AI59" s="2"/>
      <c r="AJ59" s="3"/>
      <c r="AK59" s="2"/>
      <c r="AL59" s="2"/>
      <c r="AM59" s="2"/>
      <c r="AN59" s="2"/>
      <c r="AO59" s="3"/>
      <c r="AP59" s="3"/>
    </row>
    <row r="60" spans="2:42" ht="19.5" x14ac:dyDescent="0.6">
      <c r="C60" s="80"/>
      <c r="D60" s="111"/>
      <c r="E60" s="111"/>
      <c r="F60" s="16"/>
      <c r="H60" s="10"/>
      <c r="I60" s="10"/>
      <c r="J60" s="10"/>
      <c r="K60" s="10"/>
      <c r="L60" s="10"/>
      <c r="M60" s="10"/>
      <c r="N60" s="3"/>
      <c r="O60" s="3"/>
      <c r="P60" s="3"/>
      <c r="Q60" s="3"/>
      <c r="R60" s="3"/>
      <c r="S60" s="3"/>
      <c r="T60" s="3"/>
      <c r="Z60" s="3"/>
      <c r="AG60" s="3"/>
      <c r="AH60" s="3"/>
      <c r="AI60" s="2"/>
      <c r="AJ60" s="3"/>
      <c r="AK60" s="2"/>
      <c r="AL60" s="2"/>
      <c r="AM60" s="2"/>
      <c r="AN60" s="2"/>
      <c r="AO60" s="3"/>
      <c r="AP60" s="3"/>
    </row>
    <row r="61" spans="2:42" x14ac:dyDescent="0.25">
      <c r="E61" s="16"/>
      <c r="F61" s="16"/>
      <c r="U61" s="3"/>
      <c r="Z61" s="3"/>
      <c r="AG61" s="16"/>
      <c r="AH61" s="16"/>
    </row>
    <row r="62" spans="2:42" x14ac:dyDescent="0.25">
      <c r="D62" s="4" t="s">
        <v>4</v>
      </c>
      <c r="E62" s="4" t="s">
        <v>5</v>
      </c>
      <c r="F62" s="4" t="s">
        <v>3</v>
      </c>
      <c r="G62" s="99" t="s">
        <v>86</v>
      </c>
      <c r="H62" s="4" t="s">
        <v>6</v>
      </c>
      <c r="I62" s="4" t="s">
        <v>7</v>
      </c>
      <c r="J62" s="4" t="s">
        <v>50</v>
      </c>
      <c r="K62" s="4" t="s">
        <v>10</v>
      </c>
      <c r="L62" s="4" t="s">
        <v>26</v>
      </c>
      <c r="M62" s="4" t="s">
        <v>51</v>
      </c>
      <c r="Z62" s="3"/>
      <c r="AE62" s="4" t="s">
        <v>27</v>
      </c>
      <c r="AF62" s="4" t="s">
        <v>27</v>
      </c>
      <c r="AG62" s="4" t="s">
        <v>52</v>
      </c>
      <c r="AI62" s="4"/>
    </row>
    <row r="63" spans="2:42" x14ac:dyDescent="0.25">
      <c r="D63" s="10" t="e">
        <f t="shared" ref="D63:I63" si="32">N55</f>
        <v>#DIV/0!</v>
      </c>
      <c r="E63" s="10">
        <f t="shared" si="32"/>
        <v>0.8571428571428571</v>
      </c>
      <c r="F63" s="10">
        <f t="shared" si="32"/>
        <v>0.7142857142857143</v>
      </c>
      <c r="G63" s="10">
        <f t="shared" si="32"/>
        <v>0.7142857142857143</v>
      </c>
      <c r="H63" s="10">
        <f t="shared" si="32"/>
        <v>0.7142857142857143</v>
      </c>
      <c r="I63" s="10">
        <f t="shared" si="32"/>
        <v>1</v>
      </c>
      <c r="J63" s="10">
        <f>$AF$54</f>
        <v>0.79999999999999993</v>
      </c>
      <c r="K63" s="17">
        <f>$AG$54</f>
        <v>0</v>
      </c>
      <c r="L63" s="10">
        <f>$AH$54</f>
        <v>0</v>
      </c>
      <c r="M63" s="10">
        <f>$AI$54</f>
        <v>0.8571428571428571</v>
      </c>
      <c r="AE63" s="10" t="str">
        <f>$AK$54</f>
        <v/>
      </c>
      <c r="AF63" s="10" t="str">
        <f>$AK$54</f>
        <v/>
      </c>
      <c r="AG63" s="10" t="str">
        <f>$AN$54</f>
        <v/>
      </c>
      <c r="AI63" s="16"/>
    </row>
    <row r="64" spans="2:42" x14ac:dyDescent="0.25">
      <c r="E64" s="16"/>
      <c r="F64" s="16"/>
      <c r="AG64" s="16"/>
      <c r="AH64" s="16"/>
    </row>
    <row r="65" spans="2:35" x14ac:dyDescent="0.25">
      <c r="E65" s="16"/>
      <c r="F65" s="16"/>
      <c r="AG65" s="16"/>
      <c r="AH65" s="16"/>
    </row>
    <row r="66" spans="2:35" x14ac:dyDescent="0.25">
      <c r="C66" s="5"/>
      <c r="D66" s="4" t="str">
        <f>IF($E$7="ja","A",IF($E$7="nee",1))</f>
        <v>A</v>
      </c>
      <c r="E66" s="4" t="str">
        <f>IF($E$7="ja","B",IF($E$7="nee",2))</f>
        <v>B</v>
      </c>
      <c r="F66" s="4" t="str">
        <f>IF($E$7="ja","C",IF($E$7="nee",3))</f>
        <v>C</v>
      </c>
      <c r="G66" s="4" t="str">
        <f>IF($E$7="ja","D",IF($E$7="nee",4))</f>
        <v>D</v>
      </c>
      <c r="H66" s="4" t="str">
        <f>IF($E$7="ja","E",IF($E$7="nee",5))</f>
        <v>E</v>
      </c>
    </row>
    <row r="67" spans="2:35" s="4" customFormat="1" x14ac:dyDescent="0.25">
      <c r="B67"/>
      <c r="C67" s="5" t="s">
        <v>68</v>
      </c>
      <c r="D67" s="10">
        <f>IF($E$7="ja",0.25,IF($E$7="nee",0.2))</f>
        <v>0.25</v>
      </c>
      <c r="E67" s="10">
        <f>IF($E$7="ja",0.25,IF($E$7="nee",0.2))</f>
        <v>0.25</v>
      </c>
      <c r="F67" s="10">
        <f>IF($E$7="ja",0.25,IF($E$7="nee",0.2))</f>
        <v>0.25</v>
      </c>
      <c r="G67" s="10">
        <f>IF($E$7="ja",0.15,IF($E$7="nee",0.2))</f>
        <v>0.15</v>
      </c>
      <c r="H67" s="10">
        <f>IF($E$7="ja",0.1,IF($E$7="nee",0.2))</f>
        <v>0.1</v>
      </c>
      <c r="AG67"/>
      <c r="AH67"/>
      <c r="AI67"/>
    </row>
    <row r="68" spans="2:35" s="4" customFormat="1" x14ac:dyDescent="0.25">
      <c r="B68"/>
      <c r="C68" s="5"/>
      <c r="D68" s="4">
        <f>COUNTIF($D$18:$D$53,"A")</f>
        <v>4</v>
      </c>
      <c r="E68" s="4">
        <f>COUNTIF($D$18:$D$53,"B")</f>
        <v>1</v>
      </c>
      <c r="F68" s="4">
        <f>COUNTIF($D$18:$D$53,"C")</f>
        <v>2</v>
      </c>
      <c r="G68" s="4">
        <f>COUNTIF($D$18:$D$53,"D")</f>
        <v>0</v>
      </c>
      <c r="H68" s="4">
        <f>COUNTIF($D$18:$D$53,"E")</f>
        <v>0</v>
      </c>
      <c r="AG68"/>
      <c r="AH68"/>
      <c r="AI68"/>
    </row>
    <row r="69" spans="2:35" s="4" customFormat="1" x14ac:dyDescent="0.25">
      <c r="B69"/>
      <c r="C69" s="5"/>
      <c r="D69" s="4">
        <f>COUNTIF($D$18:$D$53,1)</f>
        <v>0</v>
      </c>
      <c r="E69" s="4">
        <f>COUNTIF($D$18:$D$53,2)</f>
        <v>0</v>
      </c>
      <c r="F69" s="4">
        <f>COUNTIF($D$18:$D$53,3)</f>
        <v>0</v>
      </c>
      <c r="G69" s="4">
        <f>COUNTIF($D$18:$D$53,4)</f>
        <v>0</v>
      </c>
      <c r="H69" s="4">
        <f>COUNTIF($D$18:$D$53,5)</f>
        <v>0</v>
      </c>
      <c r="AG69"/>
      <c r="AH69"/>
      <c r="AI69"/>
    </row>
    <row r="70" spans="2:35" s="4" customFormat="1" x14ac:dyDescent="0.25">
      <c r="B70"/>
      <c r="C70" s="5" t="s">
        <v>53</v>
      </c>
      <c r="D70" s="10">
        <f>D68/$C$54</f>
        <v>0.5714285714285714</v>
      </c>
      <c r="E70" s="10">
        <f>E68/$C$54</f>
        <v>0.14285714285714285</v>
      </c>
      <c r="F70" s="10">
        <f>F68/$C$54</f>
        <v>0.2857142857142857</v>
      </c>
      <c r="G70" s="10">
        <f>G68/$C$54</f>
        <v>0</v>
      </c>
      <c r="H70" s="10">
        <f>H68/$C$54</f>
        <v>0</v>
      </c>
      <c r="AG70"/>
      <c r="AH70"/>
      <c r="AI70"/>
    </row>
    <row r="71" spans="2:35" s="4" customFormat="1" x14ac:dyDescent="0.25">
      <c r="B71"/>
      <c r="C71" s="5" t="s">
        <v>54</v>
      </c>
      <c r="D71" s="10">
        <f>U56</f>
        <v>0.42857142857142855</v>
      </c>
      <c r="E71" s="10">
        <f>V56</f>
        <v>0.11428571428571428</v>
      </c>
      <c r="F71" s="10">
        <f>W56</f>
        <v>0.25714285714285712</v>
      </c>
      <c r="G71" s="10" t="e">
        <f>X56</f>
        <v>#DIV/0!</v>
      </c>
      <c r="H71" s="10" t="e">
        <f>Y56</f>
        <v>#DIV/0!</v>
      </c>
      <c r="AG71"/>
      <c r="AH71"/>
      <c r="AI71"/>
    </row>
    <row r="72" spans="2:35" s="4" customFormat="1" x14ac:dyDescent="0.25">
      <c r="B72"/>
      <c r="C72" s="5" t="s">
        <v>55</v>
      </c>
      <c r="D72" s="10">
        <f>D69/$C$54</f>
        <v>0</v>
      </c>
      <c r="E72" s="10">
        <f>E69/$C$54</f>
        <v>0</v>
      </c>
      <c r="F72" s="10">
        <f>F69/$C$54</f>
        <v>0</v>
      </c>
      <c r="G72" s="10">
        <f>G69/$C$54</f>
        <v>0</v>
      </c>
      <c r="H72" s="10">
        <f>H69/$C$54</f>
        <v>0</v>
      </c>
      <c r="AG72"/>
      <c r="AH72"/>
      <c r="AI72"/>
    </row>
    <row r="73" spans="2:35" s="4" customFormat="1" x14ac:dyDescent="0.25">
      <c r="B73"/>
      <c r="C73" s="5" t="s">
        <v>56</v>
      </c>
      <c r="D73" s="10" t="e">
        <f>Z56</f>
        <v>#DIV/0!</v>
      </c>
      <c r="E73" s="10" t="e">
        <f>AA56</f>
        <v>#DIV/0!</v>
      </c>
      <c r="F73" s="10" t="e">
        <f>AB56</f>
        <v>#DIV/0!</v>
      </c>
      <c r="G73" s="10" t="e">
        <f>AC56</f>
        <v>#DIV/0!</v>
      </c>
      <c r="H73" s="10" t="e">
        <f>AD56</f>
        <v>#DIV/0!</v>
      </c>
      <c r="AG73"/>
      <c r="AH73"/>
      <c r="AI73"/>
    </row>
    <row r="74" spans="2:35" s="4" customFormat="1" x14ac:dyDescent="0.25">
      <c r="B74"/>
      <c r="C74" s="5" t="s">
        <v>66</v>
      </c>
      <c r="D74" s="10">
        <f>IF($E$7="ja",D70,IF($E7="nee",D72))</f>
        <v>0.5714285714285714</v>
      </c>
      <c r="E74" s="10">
        <f>IF($E$7="ja",E70,IF($E7="nee",E72))</f>
        <v>0.14285714285714285</v>
      </c>
      <c r="F74" s="10">
        <f>IF($E$7="ja",F70,IF($E7="nee",F72))</f>
        <v>0.2857142857142857</v>
      </c>
      <c r="G74" s="10">
        <f>IF($E$7="ja",G70,IF($E7="nee",G72))</f>
        <v>0</v>
      </c>
      <c r="H74" s="10">
        <f>IF($E$7="ja",H70,IF($E7="nee",H72))</f>
        <v>0</v>
      </c>
      <c r="AG74"/>
      <c r="AH74"/>
      <c r="AI74"/>
    </row>
    <row r="75" spans="2:35" s="4" customFormat="1" x14ac:dyDescent="0.25">
      <c r="B75"/>
      <c r="C75" s="5" t="s">
        <v>67</v>
      </c>
      <c r="D75" s="10">
        <f>IF($E$7="ja",D71,IF($E$7="nee",D73))</f>
        <v>0.42857142857142855</v>
      </c>
      <c r="E75" s="10">
        <f>IF($E$7="ja",E71,IF($E$7="nee",E73))</f>
        <v>0.11428571428571428</v>
      </c>
      <c r="F75" s="10">
        <f>IF($E$7="ja",F71,IF($E$7="nee",F73))</f>
        <v>0.25714285714285712</v>
      </c>
      <c r="G75" s="10" t="e">
        <f>IF($E$7="ja",G71,IF($E$7="nee",G73))</f>
        <v>#DIV/0!</v>
      </c>
      <c r="H75" s="10" t="e">
        <f>IF($E$7="ja",H71,IF($E$7="nee",H73))</f>
        <v>#DIV/0!</v>
      </c>
      <c r="AG75"/>
      <c r="AH75"/>
      <c r="AI75"/>
    </row>
  </sheetData>
  <sheetProtection sheet="1" objects="1" scenarios="1"/>
  <mergeCells count="16">
    <mergeCell ref="C8:D8"/>
    <mergeCell ref="H10:I10"/>
    <mergeCell ref="J10:K10"/>
    <mergeCell ref="H55:I55"/>
    <mergeCell ref="J55:K55"/>
    <mergeCell ref="G2:H2"/>
    <mergeCell ref="D3:E3"/>
    <mergeCell ref="G3:H3"/>
    <mergeCell ref="C5:AN5"/>
    <mergeCell ref="C7:D7"/>
    <mergeCell ref="D58:E58"/>
    <mergeCell ref="C10:G10"/>
    <mergeCell ref="L10:M10"/>
    <mergeCell ref="AG10:AH10"/>
    <mergeCell ref="D54:G54"/>
    <mergeCell ref="L55:M55"/>
  </mergeCells>
  <conditionalFormatting sqref="C21:C53">
    <cfRule type="cellIs" dxfId="112" priority="70" stopIfTrue="1" operator="equal">
      <formula>""</formula>
    </cfRule>
  </conditionalFormatting>
  <conditionalFormatting sqref="D18:E53">
    <cfRule type="cellIs" dxfId="111" priority="57" stopIfTrue="1" operator="equal">
      <formula>""</formula>
    </cfRule>
  </conditionalFormatting>
  <conditionalFormatting sqref="E7:E8 D9">
    <cfRule type="cellIs" dxfId="110" priority="39" stopIfTrue="1" operator="equal">
      <formula>"nee"</formula>
    </cfRule>
    <cfRule type="cellIs" dxfId="109" priority="38" stopIfTrue="1" operator="equal">
      <formula>"ja"</formula>
    </cfRule>
  </conditionalFormatting>
  <conditionalFormatting sqref="E18:F53">
    <cfRule type="cellIs" dxfId="108" priority="55" stopIfTrue="1" operator="equal">
      <formula>"x"</formula>
    </cfRule>
  </conditionalFormatting>
  <conditionalFormatting sqref="F18:F53">
    <cfRule type="cellIs" dxfId="107" priority="56" stopIfTrue="1" operator="equal">
      <formula>""</formula>
    </cfRule>
  </conditionalFormatting>
  <conditionalFormatting sqref="G11:G13">
    <cfRule type="expression" dxfId="106" priority="45" stopIfTrue="1">
      <formula>$L$3="ja"</formula>
    </cfRule>
    <cfRule type="expression" dxfId="105" priority="44" stopIfTrue="1">
      <formula>$J$3="ja"</formula>
    </cfRule>
  </conditionalFormatting>
  <conditionalFormatting sqref="G18:G53">
    <cfRule type="cellIs" dxfId="104" priority="62" stopIfTrue="1" operator="greaterThan">
      <formula>""</formula>
    </cfRule>
    <cfRule type="cellIs" dxfId="103" priority="61" stopIfTrue="1" operator="equal">
      <formula>""</formula>
    </cfRule>
  </conditionalFormatting>
  <conditionalFormatting sqref="H11:H13">
    <cfRule type="expression" dxfId="102" priority="46" stopIfTrue="1">
      <formula>$J$2="ja"</formula>
    </cfRule>
    <cfRule type="expression" dxfId="101" priority="20">
      <formula>$K$2="ja"</formula>
    </cfRule>
    <cfRule type="expression" dxfId="100" priority="47" stopIfTrue="1">
      <formula>$L$2="ja"</formula>
    </cfRule>
  </conditionalFormatting>
  <conditionalFormatting sqref="H18:M53">
    <cfRule type="cellIs" dxfId="99" priority="29" stopIfTrue="1" operator="equal">
      <formula>0</formula>
    </cfRule>
    <cfRule type="cellIs" dxfId="98" priority="30" stopIfTrue="1" operator="lessThanOrEqual">
      <formula>$D18</formula>
    </cfRule>
    <cfRule type="cellIs" dxfId="97" priority="31" stopIfTrue="1" operator="notEqual">
      <formula>$D18</formula>
    </cfRule>
  </conditionalFormatting>
  <conditionalFormatting sqref="I11:I13">
    <cfRule type="expression" dxfId="96" priority="48" stopIfTrue="1">
      <formula>$J$3="ja"</formula>
    </cfRule>
  </conditionalFormatting>
  <conditionalFormatting sqref="I11:J13">
    <cfRule type="expression" dxfId="95" priority="15">
      <formula>$M$2="ja"</formula>
    </cfRule>
  </conditionalFormatting>
  <conditionalFormatting sqref="I11:K13">
    <cfRule type="expression" dxfId="94" priority="12">
      <formula>$L$3="ja"</formula>
    </cfRule>
  </conditionalFormatting>
  <conditionalFormatting sqref="J11:J13">
    <cfRule type="expression" dxfId="93" priority="19">
      <formula>$K$2="ja"</formula>
    </cfRule>
    <cfRule type="expression" dxfId="92" priority="21">
      <formula>$L$2="ja"</formula>
    </cfRule>
  </conditionalFormatting>
  <conditionalFormatting sqref="J11:M13">
    <cfRule type="expression" dxfId="91" priority="22">
      <formula>$J$3="ja"</formula>
    </cfRule>
  </conditionalFormatting>
  <conditionalFormatting sqref="L11:M13">
    <cfRule type="expression" dxfId="90" priority="17">
      <formula>$K$2="ja"</formula>
    </cfRule>
    <cfRule type="expression" dxfId="89" priority="51" stopIfTrue="1">
      <formula>$N$2="ja"</formula>
    </cfRule>
    <cfRule type="expression" dxfId="88" priority="50" stopIfTrue="1">
      <formula>$M$2="ja"</formula>
    </cfRule>
    <cfRule type="expression" dxfId="87" priority="49" stopIfTrue="1">
      <formula>$L$2="ja"</formula>
    </cfRule>
  </conditionalFormatting>
  <conditionalFormatting sqref="AE18:AE53">
    <cfRule type="cellIs" dxfId="86" priority="52" stopIfTrue="1" operator="notEqual">
      <formula>""</formula>
    </cfRule>
  </conditionalFormatting>
  <conditionalFormatting sqref="AF11:AF13">
    <cfRule type="cellIs" dxfId="85" priority="68" stopIfTrue="1" operator="equal">
      <formula>1</formula>
    </cfRule>
    <cfRule type="cellIs" dxfId="84" priority="69" stopIfTrue="1" operator="lessThan">
      <formula>1</formula>
    </cfRule>
  </conditionalFormatting>
  <conditionalFormatting sqref="AF18:AF53">
    <cfRule type="cellIs" dxfId="83" priority="53" stopIfTrue="1" operator="equal">
      <formula>1</formula>
    </cfRule>
    <cfRule type="cellIs" dxfId="82" priority="54" stopIfTrue="1" operator="lessThan">
      <formula>1</formula>
    </cfRule>
  </conditionalFormatting>
  <conditionalFormatting sqref="AG18:AG53">
    <cfRule type="cellIs" dxfId="81" priority="2" stopIfTrue="1" operator="equal">
      <formula>""</formula>
    </cfRule>
    <cfRule type="cellIs" dxfId="80" priority="1" stopIfTrue="1" operator="equal">
      <formula>1</formula>
    </cfRule>
  </conditionalFormatting>
  <conditionalFormatting sqref="AH18:AH53">
    <cfRule type="cellIs" dxfId="79" priority="4" stopIfTrue="1" operator="equal">
      <formula>""</formula>
    </cfRule>
    <cfRule type="cellIs" dxfId="78" priority="3" stopIfTrue="1" operator="equal">
      <formula>1</formula>
    </cfRule>
  </conditionalFormatting>
  <conditionalFormatting sqref="AI18:AI53">
    <cfRule type="cellIs" dxfId="77" priority="28" stopIfTrue="1" operator="equal">
      <formula>""</formula>
    </cfRule>
    <cfRule type="expression" dxfId="76" priority="27" stopIfTrue="1">
      <formula>$C18&gt;0</formula>
    </cfRule>
    <cfRule type="cellIs" dxfId="75" priority="26" stopIfTrue="1" operator="equal">
      <formula>"x"</formula>
    </cfRule>
  </conditionalFormatting>
  <conditionalFormatting sqref="AJ18:AJ53 AJ54:AN54 AP54">
    <cfRule type="expression" dxfId="74" priority="41" stopIfTrue="1">
      <formula>$L$3="ja"</formula>
    </cfRule>
    <cfRule type="expression" dxfId="73" priority="40" stopIfTrue="1">
      <formula>$J$3="ja"</formula>
    </cfRule>
  </conditionalFormatting>
  <conditionalFormatting sqref="AK18:AK53">
    <cfRule type="expression" dxfId="72" priority="33" stopIfTrue="1">
      <formula>$AL18&lt;$AJ18</formula>
    </cfRule>
    <cfRule type="expression" dxfId="71" priority="32" stopIfTrue="1">
      <formula>$AL18=""</formula>
    </cfRule>
    <cfRule type="expression" dxfId="70" priority="34" stopIfTrue="1">
      <formula>$AL18&gt;=$AJ18</formula>
    </cfRule>
  </conditionalFormatting>
  <conditionalFormatting sqref="AL18:AM53 AO18:AP53">
    <cfRule type="expression" dxfId="69" priority="43" stopIfTrue="1">
      <formula>$L$3="ja"</formula>
    </cfRule>
  </conditionalFormatting>
  <conditionalFormatting sqref="AN18:AN53">
    <cfRule type="expression" dxfId="68" priority="37" stopIfTrue="1">
      <formula>$AO18&gt;=$AL18</formula>
    </cfRule>
    <cfRule type="expression" dxfId="67" priority="36" stopIfTrue="1">
      <formula>$AO18&lt;$AL18</formula>
    </cfRule>
    <cfRule type="expression" dxfId="66" priority="35" stopIfTrue="1">
      <formula>$AO18=""</formula>
    </cfRule>
  </conditionalFormatting>
  <dataValidations xWindow="841" yWindow="739" count="11">
    <dataValidation allowBlank="1" showInputMessage="1" showErrorMessage="1" promptTitle="invoer gegevens" prompt="gegevens verschijnen_x000a_automatisch, u hoeft_x000a_hier niets in te vullen" sqref="AG18:AH53" xr:uid="{358E1642-C5B0-4268-AE9D-D1BE171615E9}"/>
    <dataValidation type="list" allowBlank="1" showInputMessage="1" showErrorMessage="1" promptTitle="Kies uit:" prompt="1. PrO_x000a_2. VMBO-lwoo_x000a_3. VMBO-basis_x000a_4. VMBO-kader_x000a_5. VMBO-gemengd_x000a_6. VMBO-theorie_x000a_7. HAVO_x000a_8. VWO" sqref="G18:G53" xr:uid="{02C3670C-34B5-491C-89DA-FA6A6F7CB431}">
      <formula1>"pro,lwoo,vmbo-b,vmbo-k,vmbo-g,vmbo-t,havo,vwo"</formula1>
    </dataValidation>
    <dataValidation type="list" allowBlank="1" showInputMessage="1" showErrorMessage="1" sqref="E2" xr:uid="{6C9C2CC0-97B6-41C7-A4AC-9638954A382F}">
      <formula1>"--,A,B,C,D,E,F,G,H,I,J,"</formula1>
    </dataValidation>
    <dataValidation type="list" allowBlank="1" showInputMessage="1" showErrorMessage="1" sqref="D2" xr:uid="{3B80707D-A756-40F0-A309-6D6E2503CCA3}">
      <formula1>"3,4,5,6,7,8,"</formula1>
    </dataValidation>
    <dataValidation allowBlank="1" showInputMessage="1" showErrorMessage="1" promptTitle="doublure" prompt="zet een x_x000a_als de leerling_x000a_vanaf groep 3_x000a_is gedoubleerd" sqref="F18:F53" xr:uid="{94F3BEA9-043A-4C97-B202-7BB4C154A4B2}"/>
    <dataValidation allowBlank="1" showInputMessage="1" showErrorMessage="1" promptTitle="specifieke onderwijsbehoefte" prompt="zet een x voor een leerling met_x000a_een specifieke onderwijsbehoefte" sqref="E18:E52" xr:uid="{2FB64926-DE8C-4065-BC14-EEE00CD3EB6F}"/>
    <dataValidation allowBlank="1" showInputMessage="1" showErrorMessage="1" promptTitle="sociaal competent" prompt="zet een x voor_x000a_een leerling die_x000a_moeite heeft met_x000a_soc. competentie" sqref="AI18:AI53" xr:uid="{3CE61A5E-FA3A-4AB8-BC69-F6408C31F752}"/>
    <dataValidation allowBlank="1" showInputMessage="1" showErrorMessage="1" promptTitle="in te vullen niveau" prompt="vul in: A-B-C-D-E_x000a_     of: 1-2-3-4-5" sqref="D18:D53 H18:M53" xr:uid="{A6BF8AC5-2D0D-48B4-8AD8-28EAC2BE8703}"/>
    <dataValidation type="list" allowBlank="1" showInputMessage="1" showErrorMessage="1" promptTitle="specifieke onderwijsbehoefte" prompt="zet een x voor een leerling met_x000a_een specifieke onderwijsbehoefte" sqref="E53" xr:uid="{C8578470-5DE9-478A-BF4A-99A627D7ED43}">
      <formula1>"--,x,"</formula1>
    </dataValidation>
    <dataValidation type="list" allowBlank="1" showInputMessage="1" showErrorMessage="1" promptTitle="kies uit:" prompt="1. PrO_x000a_2. VMBO-lwoo_x000a_3. VMBO-basis_x000a_4. VMBO-kader_x000a_5. VMBO-gemengd_x000a_6. VMBO-theorie_x000a_7. HAVO_x000a_8. VWO" sqref="AN18:AN53 AK18:AK53" xr:uid="{E47EF7F8-3D01-448E-B5FC-D07A7F691495}">
      <formula1>"pro,lwoo,vmbo-b,vmbo-k,vmbo-g,vmbo-t,havo,vwo,"</formula1>
    </dataValidation>
    <dataValidation type="list" allowBlank="1" showInputMessage="1" showErrorMessage="1" sqref="E7" xr:uid="{32048269-E083-4DCE-8011-2CFF4140AD86}">
      <formula1>"ja,nee,"</formula1>
    </dataValidation>
  </dataValidations>
  <pageMargins left="0.89" right="0.28000000000000003" top="0.57999999999999996" bottom="0.22" header="0.13" footer="0.14000000000000001"/>
  <pageSetup paperSize="9" scale="73" orientation="landscape" r:id="rId1"/>
  <headerFooter alignWithMargins="0">
    <oddFooter>&amp;L&amp;8© Meesterwerk</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72855-08CE-4D1C-A4CF-DFDEB888E6D3}">
  <sheetPr codeName="Blad7">
    <tabColor rgb="FF66FF66"/>
  </sheetPr>
  <dimension ref="B1:AP75"/>
  <sheetViews>
    <sheetView showGridLines="0" showRowColHeaders="0" showWhiteSpace="0" zoomScaleNormal="100" workbookViewId="0">
      <selection activeCell="E2" sqref="E2"/>
    </sheetView>
  </sheetViews>
  <sheetFormatPr defaultRowHeight="12.5" x14ac:dyDescent="0.25"/>
  <cols>
    <col min="2" max="2" width="3.7265625" customWidth="1"/>
    <col min="3" max="3" width="20.7265625" customWidth="1"/>
    <col min="4" max="4" width="9.54296875" style="4" bestFit="1" customWidth="1"/>
    <col min="7" max="7" width="10.7265625" style="4" customWidth="1"/>
    <col min="8" max="9" width="10.54296875" style="4" bestFit="1" customWidth="1"/>
    <col min="10" max="10" width="10.7265625" style="4" bestFit="1" customWidth="1"/>
    <col min="11" max="11" width="10.7265625" style="4" customWidth="1"/>
    <col min="12" max="13" width="10.54296875" style="4" bestFit="1" customWidth="1"/>
    <col min="14" max="14" width="10.54296875" style="4" hidden="1" customWidth="1"/>
    <col min="15" max="30" width="9.1796875" style="4" hidden="1" customWidth="1"/>
    <col min="31" max="31" width="9.26953125" style="4" hidden="1" customWidth="1"/>
    <col min="32" max="32" width="9.453125" style="4" bestFit="1" customWidth="1"/>
    <col min="33" max="34" width="9.453125" bestFit="1" customWidth="1"/>
    <col min="36" max="36" width="9.1796875" style="4" hidden="1" customWidth="1"/>
    <col min="37" max="37" width="10.7265625" style="4" customWidth="1"/>
    <col min="38" max="39" width="9.1796875" style="4" hidden="1" customWidth="1"/>
    <col min="40" max="40" width="10.7265625" style="4" customWidth="1"/>
    <col min="41" max="42" width="9.1796875" style="4" hidden="1" customWidth="1"/>
    <col min="43" max="43" width="9.54296875" customWidth="1"/>
  </cols>
  <sheetData>
    <row r="1" spans="2:42" ht="13" thickBot="1" x14ac:dyDescent="0.3">
      <c r="J1" s="114"/>
      <c r="K1" s="114"/>
      <c r="L1" s="114"/>
      <c r="M1" s="114"/>
      <c r="N1" s="114"/>
      <c r="O1" s="114"/>
    </row>
    <row r="2" spans="2:42" ht="20" thickBot="1" x14ac:dyDescent="0.65">
      <c r="B2" s="77"/>
      <c r="C2" s="80" t="s">
        <v>0</v>
      </c>
      <c r="D2" s="79">
        <v>8</v>
      </c>
      <c r="E2" s="115"/>
      <c r="F2" s="16"/>
      <c r="G2" s="205" t="s">
        <v>1</v>
      </c>
      <c r="H2" s="205"/>
      <c r="J2" s="116" t="b">
        <f>IF($D$2=3,"ja",IF($D$2="3A","ja",IF($D$2="3B","ja",IF($D$2="3C","ja"))))</f>
        <v>0</v>
      </c>
      <c r="K2" s="116" t="b">
        <f>IF($D$2=5,"ja",IF($D$2="5A","ja",IF($D$2="5B","ja",IF($D$2="5C","ja"))))</f>
        <v>0</v>
      </c>
      <c r="L2" s="116" t="b">
        <f>IF($D$2=4,"ja",IF($D$2="4A","ja",IF($D$2="4B","ja",IF($D$2="4C","ja"))))</f>
        <v>0</v>
      </c>
      <c r="M2" s="116" t="b">
        <f>IF($D$2=6,"ja",IF($D$2="6A","ja",IF($D$2="6B","ja",IF($D$2="6C","ja"))))</f>
        <v>0</v>
      </c>
      <c r="N2" s="114" t="str">
        <f>IF($D$2=8,"ja",IF($D$2="8A","ja",IF($D$2="8B","ja",IF($D$2="8C","ja"))))</f>
        <v>ja</v>
      </c>
      <c r="O2" s="114"/>
      <c r="P2" s="3"/>
      <c r="Q2" s="3"/>
      <c r="R2" s="3"/>
      <c r="S2" s="3"/>
      <c r="T2" s="3"/>
      <c r="U2" s="3"/>
      <c r="V2" s="3"/>
      <c r="W2" s="3"/>
      <c r="X2" s="3"/>
      <c r="Y2" s="3"/>
      <c r="Z2" s="3"/>
      <c r="AA2" s="3"/>
      <c r="AB2" s="3"/>
      <c r="AC2" s="3"/>
      <c r="AD2" s="3"/>
      <c r="AE2" s="3"/>
      <c r="AF2" s="3"/>
    </row>
    <row r="3" spans="2:42" ht="20" thickBot="1" x14ac:dyDescent="0.65">
      <c r="B3" s="77"/>
      <c r="C3" s="80" t="s">
        <v>71</v>
      </c>
      <c r="D3" s="196">
        <v>45692</v>
      </c>
      <c r="E3" s="197"/>
      <c r="F3" s="16"/>
      <c r="G3" s="206" t="s">
        <v>2</v>
      </c>
      <c r="H3" s="206"/>
      <c r="I3" s="3"/>
      <c r="J3" s="116" t="b">
        <f>IF($D$2=7,"ja",IF($D$2="7A","ja",IF($D$2="7B","ja",IF($D$2="7C","ja"))))</f>
        <v>0</v>
      </c>
      <c r="K3" s="116"/>
      <c r="L3" s="116" t="str">
        <f>IF($D$2=8,"ja",IF($D$2="8A","ja",IF($D$2="8B","ja",IF($D$2="8C","ja"))))</f>
        <v>ja</v>
      </c>
      <c r="M3" s="116"/>
      <c r="N3" s="114"/>
      <c r="O3" s="114"/>
      <c r="P3" s="3"/>
      <c r="Q3" s="3"/>
      <c r="R3" s="3"/>
      <c r="S3" s="3"/>
      <c r="T3" s="3"/>
      <c r="U3" s="3"/>
      <c r="V3" s="3"/>
      <c r="W3" s="3"/>
      <c r="X3" s="3"/>
      <c r="Y3" s="3"/>
      <c r="Z3" s="3"/>
      <c r="AA3" s="3"/>
      <c r="AB3" s="3"/>
      <c r="AC3" s="3"/>
      <c r="AD3" s="3"/>
      <c r="AE3" s="3"/>
      <c r="AF3" s="3"/>
    </row>
    <row r="4" spans="2:42" ht="21.5" x14ac:dyDescent="0.6">
      <c r="C4" s="1"/>
      <c r="D4" s="76"/>
      <c r="E4" s="76"/>
      <c r="F4" s="16"/>
      <c r="G4" s="3"/>
      <c r="H4" s="3"/>
      <c r="I4" s="3"/>
      <c r="J4" s="3"/>
      <c r="K4" s="3"/>
      <c r="L4" s="3"/>
      <c r="M4" s="3"/>
      <c r="N4" s="3"/>
      <c r="O4" s="3"/>
      <c r="P4" s="3"/>
      <c r="Q4" s="3"/>
      <c r="R4" s="3"/>
      <c r="S4" s="3"/>
      <c r="T4" s="3"/>
      <c r="U4" s="3"/>
      <c r="V4" s="3"/>
      <c r="W4" s="3"/>
      <c r="X4" s="3"/>
      <c r="Y4" s="3"/>
      <c r="Z4" s="3"/>
      <c r="AA4" s="3"/>
      <c r="AB4" s="3"/>
      <c r="AC4" s="3"/>
      <c r="AD4" s="3"/>
      <c r="AE4" s="3"/>
      <c r="AF4" s="3"/>
    </row>
    <row r="5" spans="2:42" ht="15.5" x14ac:dyDescent="0.35">
      <c r="C5" s="207" t="s">
        <v>72</v>
      </c>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9"/>
    </row>
    <row r="6" spans="2:42" ht="13" x14ac:dyDescent="0.3">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row>
    <row r="7" spans="2:42" ht="13" x14ac:dyDescent="0.3">
      <c r="C7" s="210" t="s">
        <v>30</v>
      </c>
      <c r="D7" s="211"/>
      <c r="E7" s="74" t="s">
        <v>78</v>
      </c>
      <c r="I7" s="3"/>
      <c r="J7" s="3"/>
      <c r="K7" s="3"/>
    </row>
    <row r="8" spans="2:42" ht="13" x14ac:dyDescent="0.3">
      <c r="C8" s="210" t="s">
        <v>29</v>
      </c>
      <c r="D8" s="211"/>
      <c r="E8" s="75" t="str">
        <f>IF(E7="ja","nee",IF(E7="nee","ja",IF(E7="","")))</f>
        <v>nee</v>
      </c>
    </row>
    <row r="9" spans="2:42" x14ac:dyDescent="0.25">
      <c r="C9" s="18"/>
      <c r="D9" s="19"/>
    </row>
    <row r="10" spans="2:42" x14ac:dyDescent="0.25">
      <c r="C10" s="198" t="s">
        <v>70</v>
      </c>
      <c r="D10" s="199"/>
      <c r="E10" s="199"/>
      <c r="F10" s="199"/>
      <c r="G10" s="200"/>
      <c r="H10" s="198" t="s">
        <v>93</v>
      </c>
      <c r="I10" s="212"/>
      <c r="J10" s="198" t="s">
        <v>33</v>
      </c>
      <c r="K10" s="212"/>
      <c r="L10" s="201" t="s">
        <v>34</v>
      </c>
      <c r="M10" s="202"/>
      <c r="AF10" s="103"/>
      <c r="AG10" s="203" t="s">
        <v>1</v>
      </c>
      <c r="AH10" s="203"/>
      <c r="AI10" s="54"/>
      <c r="AJ10" s="54"/>
      <c r="AK10" s="54"/>
      <c r="AL10" s="54"/>
      <c r="AM10" s="54"/>
      <c r="AN10" s="60"/>
    </row>
    <row r="11" spans="2:42" x14ac:dyDescent="0.25">
      <c r="C11" s="61" t="s">
        <v>69</v>
      </c>
      <c r="D11" s="37" t="s">
        <v>38</v>
      </c>
      <c r="E11" s="40" t="s">
        <v>39</v>
      </c>
      <c r="F11" s="40" t="s">
        <v>41</v>
      </c>
      <c r="G11" s="43" t="s">
        <v>57</v>
      </c>
      <c r="H11" s="44" t="s">
        <v>58</v>
      </c>
      <c r="I11" s="43" t="s">
        <v>59</v>
      </c>
      <c r="J11" s="45" t="s">
        <v>60</v>
      </c>
      <c r="K11" s="97" t="s">
        <v>84</v>
      </c>
      <c r="L11" s="43" t="s">
        <v>61</v>
      </c>
      <c r="M11" s="43" t="s">
        <v>62</v>
      </c>
      <c r="N11" s="4" t="s">
        <v>4</v>
      </c>
      <c r="O11" s="4" t="s">
        <v>5</v>
      </c>
      <c r="P11" s="4" t="s">
        <v>3</v>
      </c>
      <c r="Q11" s="99" t="s">
        <v>85</v>
      </c>
      <c r="R11" s="4" t="s">
        <v>6</v>
      </c>
      <c r="S11" s="4" t="s">
        <v>7</v>
      </c>
      <c r="T11" s="4" t="s">
        <v>8</v>
      </c>
      <c r="AE11" s="64" t="s">
        <v>9</v>
      </c>
      <c r="AF11" s="104" t="s">
        <v>63</v>
      </c>
      <c r="AG11" s="71" t="s">
        <v>41</v>
      </c>
      <c r="AH11" s="52" t="s">
        <v>39</v>
      </c>
      <c r="AI11" s="37" t="s">
        <v>44</v>
      </c>
      <c r="AJ11" s="29" t="s">
        <v>11</v>
      </c>
      <c r="AK11" s="43" t="s">
        <v>64</v>
      </c>
      <c r="AL11" s="6" t="s">
        <v>11</v>
      </c>
      <c r="AM11" s="6" t="s">
        <v>12</v>
      </c>
      <c r="AN11" s="43" t="s">
        <v>65</v>
      </c>
      <c r="AO11" s="6" t="s">
        <v>11</v>
      </c>
      <c r="AP11" s="6" t="s">
        <v>12</v>
      </c>
    </row>
    <row r="12" spans="2:42" x14ac:dyDescent="0.25">
      <c r="C12" s="62"/>
      <c r="D12" s="38" t="s">
        <v>37</v>
      </c>
      <c r="E12" s="41" t="s">
        <v>40</v>
      </c>
      <c r="F12" s="41"/>
      <c r="G12" s="46" t="s">
        <v>23</v>
      </c>
      <c r="H12" s="47" t="s">
        <v>13</v>
      </c>
      <c r="I12" s="46" t="s">
        <v>14</v>
      </c>
      <c r="J12" s="48"/>
      <c r="K12" s="98" t="s">
        <v>60</v>
      </c>
      <c r="L12" s="46" t="s">
        <v>15</v>
      </c>
      <c r="M12" s="46" t="s">
        <v>16</v>
      </c>
      <c r="N12" s="4" t="s">
        <v>13</v>
      </c>
      <c r="O12" s="4" t="s">
        <v>14</v>
      </c>
      <c r="P12" s="4" t="s">
        <v>3</v>
      </c>
      <c r="Q12" s="4" t="s">
        <v>3</v>
      </c>
      <c r="R12" s="4" t="s">
        <v>15</v>
      </c>
      <c r="S12" s="4" t="s">
        <v>16</v>
      </c>
      <c r="U12" s="4" t="s">
        <v>17</v>
      </c>
      <c r="V12" s="4" t="s">
        <v>18</v>
      </c>
      <c r="W12" s="4" t="s">
        <v>19</v>
      </c>
      <c r="X12" s="4" t="s">
        <v>20</v>
      </c>
      <c r="Y12" s="4" t="s">
        <v>21</v>
      </c>
      <c r="Z12" s="4">
        <v>1</v>
      </c>
      <c r="AA12" s="4">
        <v>2</v>
      </c>
      <c r="AB12" s="4">
        <v>3</v>
      </c>
      <c r="AC12" s="4">
        <v>4</v>
      </c>
      <c r="AD12" s="4">
        <v>5</v>
      </c>
      <c r="AE12" s="65" t="s">
        <v>22</v>
      </c>
      <c r="AF12" s="105" t="s">
        <v>35</v>
      </c>
      <c r="AG12" s="72"/>
      <c r="AH12" s="53" t="s">
        <v>40</v>
      </c>
      <c r="AI12" s="38" t="s">
        <v>45</v>
      </c>
      <c r="AJ12" s="24"/>
      <c r="AK12" s="46" t="s">
        <v>23</v>
      </c>
      <c r="AL12" s="8"/>
      <c r="AM12" s="8"/>
      <c r="AN12" s="46" t="s">
        <v>24</v>
      </c>
      <c r="AO12" s="8"/>
      <c r="AP12" s="8"/>
    </row>
    <row r="13" spans="2:42" s="16" customFormat="1" x14ac:dyDescent="0.25">
      <c r="C13" s="63"/>
      <c r="D13" s="39"/>
      <c r="E13" s="42"/>
      <c r="F13" s="42"/>
      <c r="G13" s="50"/>
      <c r="H13" s="49" t="s">
        <v>31</v>
      </c>
      <c r="I13" s="50" t="s">
        <v>31</v>
      </c>
      <c r="J13" s="51" t="s">
        <v>31</v>
      </c>
      <c r="K13" s="51" t="s">
        <v>31</v>
      </c>
      <c r="L13" s="50" t="s">
        <v>32</v>
      </c>
      <c r="M13" s="50" t="s">
        <v>32</v>
      </c>
      <c r="N13" s="3"/>
      <c r="O13" s="3"/>
      <c r="P13" s="3"/>
      <c r="Q13" s="3"/>
      <c r="R13" s="3"/>
      <c r="S13" s="3"/>
      <c r="T13" s="3"/>
      <c r="U13" s="3"/>
      <c r="V13" s="3"/>
      <c r="W13" s="3"/>
      <c r="X13" s="3"/>
      <c r="Y13" s="3"/>
      <c r="Z13" s="3"/>
      <c r="AA13" s="3"/>
      <c r="AB13" s="3"/>
      <c r="AC13" s="3"/>
      <c r="AD13" s="3"/>
      <c r="AE13" s="66"/>
      <c r="AF13" s="81" t="s">
        <v>36</v>
      </c>
      <c r="AG13" s="73" t="s">
        <v>42</v>
      </c>
      <c r="AH13" s="22" t="s">
        <v>43</v>
      </c>
      <c r="AI13" s="39" t="s">
        <v>46</v>
      </c>
      <c r="AJ13" s="24"/>
      <c r="AK13" s="50" t="s">
        <v>47</v>
      </c>
      <c r="AL13" s="7"/>
      <c r="AM13" s="7"/>
      <c r="AN13" s="50" t="s">
        <v>48</v>
      </c>
      <c r="AO13" s="7"/>
      <c r="AP13" s="7"/>
    </row>
    <row r="14" spans="2:42" s="16" customFormat="1" hidden="1" x14ac:dyDescent="0.25">
      <c r="C14" s="89" t="s">
        <v>79</v>
      </c>
      <c r="D14" s="90" t="s">
        <v>17</v>
      </c>
      <c r="E14" s="91" t="s">
        <v>73</v>
      </c>
      <c r="F14" s="91" t="s">
        <v>20</v>
      </c>
      <c r="G14" s="90" t="s">
        <v>17</v>
      </c>
      <c r="H14" s="90" t="s">
        <v>74</v>
      </c>
      <c r="I14" s="90" t="s">
        <v>18</v>
      </c>
      <c r="J14" s="91" t="s">
        <v>73</v>
      </c>
      <c r="K14" s="91"/>
      <c r="L14" s="90" t="s">
        <v>75</v>
      </c>
      <c r="M14" s="90" t="s">
        <v>76</v>
      </c>
      <c r="N14" s="3"/>
      <c r="O14" s="3"/>
      <c r="P14" s="3"/>
      <c r="Q14" s="3"/>
      <c r="R14" s="3"/>
      <c r="S14" s="3"/>
      <c r="T14" s="3"/>
      <c r="U14" s="3"/>
      <c r="V14" s="3"/>
      <c r="W14" s="3"/>
      <c r="X14" s="3"/>
      <c r="Y14" s="3"/>
      <c r="Z14" s="3"/>
      <c r="AA14" s="3"/>
      <c r="AB14" s="3"/>
      <c r="AC14" s="3"/>
      <c r="AD14" s="3"/>
      <c r="AE14" s="65"/>
      <c r="AF14" s="100" t="s">
        <v>21</v>
      </c>
      <c r="AG14" s="83" t="s">
        <v>20</v>
      </c>
      <c r="AH14" s="81" t="s">
        <v>73</v>
      </c>
      <c r="AI14" s="7" t="s">
        <v>73</v>
      </c>
      <c r="AJ14" s="3"/>
      <c r="AK14" s="3" t="s">
        <v>77</v>
      </c>
      <c r="AL14" s="3"/>
      <c r="AM14" s="3"/>
      <c r="AN14" s="82" t="s">
        <v>77</v>
      </c>
      <c r="AO14" s="3"/>
      <c r="AP14" s="3"/>
    </row>
    <row r="15" spans="2:42" s="16" customFormat="1" hidden="1" x14ac:dyDescent="0.25">
      <c r="C15" s="89" t="s">
        <v>20</v>
      </c>
      <c r="D15" s="90"/>
      <c r="E15" s="91"/>
      <c r="F15" s="91"/>
      <c r="G15" s="90"/>
      <c r="H15" s="90"/>
      <c r="I15" s="90"/>
      <c r="J15" s="91"/>
      <c r="K15" s="91"/>
      <c r="L15" s="90"/>
      <c r="M15" s="90"/>
      <c r="N15" s="3"/>
      <c r="O15" s="3"/>
      <c r="P15" s="3"/>
      <c r="Q15" s="3"/>
      <c r="R15" s="3"/>
      <c r="S15" s="3"/>
      <c r="T15" s="3"/>
      <c r="U15" s="3"/>
      <c r="V15" s="3"/>
      <c r="W15" s="3"/>
      <c r="X15" s="3"/>
      <c r="Y15" s="3"/>
      <c r="Z15" s="3"/>
      <c r="AA15" s="3"/>
      <c r="AB15" s="3"/>
      <c r="AC15" s="3"/>
      <c r="AD15" s="3"/>
      <c r="AE15" s="65"/>
      <c r="AF15" s="100"/>
      <c r="AG15" s="83"/>
      <c r="AH15" s="81"/>
      <c r="AI15" s="7"/>
      <c r="AJ15" s="3"/>
      <c r="AK15" s="3"/>
      <c r="AL15" s="3"/>
      <c r="AM15" s="3"/>
      <c r="AN15" s="82"/>
      <c r="AO15" s="3"/>
      <c r="AP15" s="3"/>
    </row>
    <row r="16" spans="2:42" s="16" customFormat="1" hidden="1" x14ac:dyDescent="0.25">
      <c r="C16" s="89" t="s">
        <v>80</v>
      </c>
      <c r="D16" s="90"/>
      <c r="E16" s="91"/>
      <c r="F16" s="91"/>
      <c r="G16" s="90"/>
      <c r="H16" s="90"/>
      <c r="I16" s="90"/>
      <c r="J16" s="91"/>
      <c r="K16" s="91"/>
      <c r="L16" s="90"/>
      <c r="M16" s="90"/>
      <c r="N16" s="3"/>
      <c r="O16" s="3"/>
      <c r="P16" s="3"/>
      <c r="Q16" s="3"/>
      <c r="R16" s="3"/>
      <c r="S16" s="3"/>
      <c r="T16" s="3"/>
      <c r="U16" s="3"/>
      <c r="V16" s="3"/>
      <c r="W16" s="3"/>
      <c r="X16" s="3"/>
      <c r="Y16" s="3"/>
      <c r="Z16" s="3"/>
      <c r="AA16" s="3"/>
      <c r="AB16" s="3"/>
      <c r="AC16" s="3"/>
      <c r="AD16" s="3"/>
      <c r="AE16" s="65"/>
      <c r="AF16" s="100"/>
      <c r="AG16" s="83"/>
      <c r="AH16" s="81"/>
      <c r="AI16" s="7"/>
      <c r="AJ16" s="3"/>
      <c r="AK16" s="3"/>
      <c r="AL16" s="3"/>
      <c r="AM16" s="3"/>
      <c r="AN16" s="82"/>
      <c r="AO16" s="3"/>
      <c r="AP16" s="3"/>
    </row>
    <row r="17" spans="2:42" s="16" customFormat="1" hidden="1" x14ac:dyDescent="0.25">
      <c r="C17" s="89" t="s">
        <v>81</v>
      </c>
      <c r="D17" s="90"/>
      <c r="E17" s="91"/>
      <c r="F17" s="91"/>
      <c r="G17" s="90"/>
      <c r="H17" s="90"/>
      <c r="I17" s="90"/>
      <c r="J17" s="91"/>
      <c r="K17" s="91"/>
      <c r="L17" s="90"/>
      <c r="M17" s="90"/>
      <c r="N17" s="3"/>
      <c r="O17" s="3"/>
      <c r="P17" s="3"/>
      <c r="Q17" s="3"/>
      <c r="R17" s="3"/>
      <c r="S17" s="3"/>
      <c r="T17" s="3"/>
      <c r="U17" s="3"/>
      <c r="V17" s="3"/>
      <c r="W17" s="3"/>
      <c r="X17" s="3"/>
      <c r="Y17" s="3"/>
      <c r="Z17" s="3"/>
      <c r="AA17" s="3"/>
      <c r="AB17" s="3"/>
      <c r="AC17" s="3"/>
      <c r="AD17" s="3"/>
      <c r="AE17" s="65"/>
      <c r="AF17" s="100"/>
      <c r="AG17" s="83"/>
      <c r="AH17" s="81"/>
      <c r="AI17" s="7"/>
      <c r="AJ17" s="3"/>
      <c r="AK17" s="3"/>
      <c r="AL17" s="3"/>
      <c r="AM17" s="3"/>
      <c r="AN17" s="82"/>
      <c r="AO17" s="3"/>
      <c r="AP17" s="3"/>
    </row>
    <row r="18" spans="2:42" ht="15" customHeight="1" x14ac:dyDescent="0.25">
      <c r="B18">
        <v>1</v>
      </c>
      <c r="C18" s="117" t="s">
        <v>113</v>
      </c>
      <c r="D18" s="93" t="s">
        <v>19</v>
      </c>
      <c r="E18" s="21"/>
      <c r="F18" s="21"/>
      <c r="G18" s="88" t="s">
        <v>90</v>
      </c>
      <c r="H18" s="95"/>
      <c r="I18" s="112" t="s">
        <v>17</v>
      </c>
      <c r="J18" s="112" t="s">
        <v>19</v>
      </c>
      <c r="K18" s="112" t="s">
        <v>20</v>
      </c>
      <c r="L18" s="112" t="s">
        <v>18</v>
      </c>
      <c r="M18" s="113" t="s">
        <v>19</v>
      </c>
      <c r="N18" s="4" t="str">
        <f t="shared" ref="N18:N53" si="0">IF(D18="","",IF(H18="","",IF(H18=$D18,1,IF(H18&lt;$D18,1,IF(H18&gt;$D18,"",IF(H18="A+",1))))))</f>
        <v/>
      </c>
      <c r="O18" s="4">
        <f t="shared" ref="O18:O53" si="1">IF(D18="","",IF(I18="","",IF(I18=$D18,1,IF(I18&lt;$D18,1,IF(I18&gt;$D18,"",IF(I18="A+",1))))))</f>
        <v>1</v>
      </c>
      <c r="P18" s="4">
        <f t="shared" ref="P18:P53" si="2">IF(D18="","",IF(J18="","",IF(J18=$D18,1,IF(J18&lt;$D18,1,IF(J18&gt;$D18,"",IF(J18="A+",1))))))</f>
        <v>1</v>
      </c>
      <c r="Q18" s="4" t="str">
        <f>IF(D18="","",IF(K18="","",IF(K18=$D18,1,IF(K18&lt;$D18,1,IF(K18&gt;$D18,"",IF(K18="A+",1))))))</f>
        <v/>
      </c>
      <c r="R18" s="4">
        <f t="shared" ref="R18:R53" si="3">IF(D18="","",IF(L18="","",IF(L18=$D18,1,IF(L18&lt;$D18,1,IF(L18&gt;$D18,"",IF(L18="A+",1))))))</f>
        <v>1</v>
      </c>
      <c r="S18" s="4">
        <f t="shared" ref="S18:S53" si="4">IF(D18="","",IF(M18="","",IF(M18=$D18,1,IF(M18&lt;$D18,1,IF(M18&gt;$D18,"",IF(M18="A+",1))))))</f>
        <v>1</v>
      </c>
      <c r="T18" s="4">
        <f t="shared" ref="T18:T53" si="5">SUM(N18:S18)</f>
        <v>4</v>
      </c>
      <c r="U18" s="10" t="b">
        <f t="shared" ref="U18:U53" si="6">IF($D18="A",$AF18)</f>
        <v>0</v>
      </c>
      <c r="V18" s="10" t="b">
        <f t="shared" ref="V18:V53" si="7">IF($D18="B",$AF18)</f>
        <v>0</v>
      </c>
      <c r="W18" s="10">
        <f t="shared" ref="W18:W53" si="8">IF($D18="C",$AF18)</f>
        <v>0.8</v>
      </c>
      <c r="X18" s="10" t="b">
        <f t="shared" ref="X18:X53" si="9">IF($D18="D",$AF18)</f>
        <v>0</v>
      </c>
      <c r="Y18" s="10" t="b">
        <f t="shared" ref="Y18:Y53" si="10">IF($D18="E",$AF18)</f>
        <v>0</v>
      </c>
      <c r="Z18" s="10" t="b">
        <f>IF($D18=1,$AF18)</f>
        <v>0</v>
      </c>
      <c r="AA18" s="10" t="b">
        <f>IF($D18=2,$AF18)</f>
        <v>0</v>
      </c>
      <c r="AB18" s="10" t="b">
        <f>IF($D18=3,$AF18)</f>
        <v>0</v>
      </c>
      <c r="AC18" s="10" t="b">
        <f>IF($D18=4,$AF18)</f>
        <v>0</v>
      </c>
      <c r="AD18" s="10" t="b">
        <f>IF($D18=5,$AF18)</f>
        <v>0</v>
      </c>
      <c r="AE18" s="67">
        <f t="shared" ref="AE18:AE53" si="11">IF(D18="","",IF(D18&gt;0,COUNTA(H18:M18)))</f>
        <v>5</v>
      </c>
      <c r="AF18" s="101">
        <f t="shared" ref="AF18:AF53" si="12">IF(AE18=0,"",IF(AE18="","",IF(AE18&gt;0,T18/AE18)))</f>
        <v>0.8</v>
      </c>
      <c r="AG18" s="60" t="str">
        <f>IF(F18="","",IF(F18="x",1))</f>
        <v/>
      </c>
      <c r="AH18" s="14" t="str">
        <f>IF(E18="","",IF(E18="X",1))</f>
        <v/>
      </c>
      <c r="AI18" s="9"/>
      <c r="AJ18" s="84">
        <f t="shared" ref="AJ18:AJ53" si="13">IF(G18="","",IF(G18="pro",1,IF(G18="lwoo",2,IF(G18="vmbo-b",3,IF(G18="vmbo-k",4,IF(G18="vmbo-g",5,IF(G18="vmbo-t",6,IF(G18="havo",7))))))))</f>
        <v>4</v>
      </c>
      <c r="AK18" s="55" t="s">
        <v>90</v>
      </c>
      <c r="AL18" s="85">
        <f t="shared" ref="AL18:AL53" si="14">IF(AK18="","",IF(AK18="pro",1,IF(AK18="lwoo",2,IF(AK18="vmbo-b",3,IF(AK18="vmbo-k",4,IF(AK18="vmbo-g",5,IF(AK18="vmbo-t",6,IF(AK18="havo",7))))))))</f>
        <v>4</v>
      </c>
      <c r="AM18" s="86">
        <f t="shared" ref="AM18:AM53" si="15">IF(AL18="",0,IF(AL18&lt;AJ18,0,IF(AL18&gt;=AJ18,1)))</f>
        <v>1</v>
      </c>
      <c r="AN18" s="34"/>
      <c r="AO18" s="85" t="str">
        <f t="shared" ref="AO18:AO53" si="16">IF(AN18="","",IF(AN18="pro",1,IF(AN18="lwoo",2,IF(AN18="vmbo-b",3,IF(AN18="vmbo-k",4,IF(AN18="vmbo-g",5,IF(AN18="vmbo-t",6,IF(AN18="havo",7))))))))</f>
        <v/>
      </c>
      <c r="AP18" s="87">
        <f t="shared" ref="AP18:AP53" si="17">IF(AO18="",0,IF(AO18&lt;AL18,0,IF(AO18&gt;=AL18,1)))</f>
        <v>0</v>
      </c>
    </row>
    <row r="19" spans="2:42" ht="15" customHeight="1" x14ac:dyDescent="0.25">
      <c r="B19">
        <v>2</v>
      </c>
      <c r="C19" s="117" t="s">
        <v>114</v>
      </c>
      <c r="D19" s="94" t="s">
        <v>17</v>
      </c>
      <c r="E19" s="94"/>
      <c r="F19" s="94"/>
      <c r="G19" s="30" t="s">
        <v>87</v>
      </c>
      <c r="H19" s="95"/>
      <c r="I19" s="112" t="s">
        <v>18</v>
      </c>
      <c r="J19" s="112" t="s">
        <v>17</v>
      </c>
      <c r="K19" s="112" t="s">
        <v>17</v>
      </c>
      <c r="L19" s="112" t="s">
        <v>18</v>
      </c>
      <c r="M19" s="113" t="s">
        <v>17</v>
      </c>
      <c r="N19" s="4" t="str">
        <f t="shared" si="0"/>
        <v/>
      </c>
      <c r="O19" s="4" t="str">
        <f t="shared" si="1"/>
        <v/>
      </c>
      <c r="P19" s="4">
        <f t="shared" si="2"/>
        <v>1</v>
      </c>
      <c r="Q19" s="4">
        <f t="shared" ref="Q19:Q53" si="18">IF(D19="","",IF(K19="","",IF(K19=$D19,1,IF(K19&lt;$D19,1,IF(K19&gt;$D19,"",IF(K19="A+",1))))))</f>
        <v>1</v>
      </c>
      <c r="R19" s="4" t="str">
        <f t="shared" si="3"/>
        <v/>
      </c>
      <c r="S19" s="4">
        <f t="shared" si="4"/>
        <v>1</v>
      </c>
      <c r="T19" s="4">
        <f t="shared" si="5"/>
        <v>3</v>
      </c>
      <c r="U19" s="10">
        <f t="shared" si="6"/>
        <v>0.6</v>
      </c>
      <c r="V19" s="10" t="b">
        <f t="shared" si="7"/>
        <v>0</v>
      </c>
      <c r="W19" s="10" t="b">
        <f t="shared" si="8"/>
        <v>0</v>
      </c>
      <c r="X19" s="10" t="b">
        <f t="shared" si="9"/>
        <v>0</v>
      </c>
      <c r="Y19" s="10" t="b">
        <f t="shared" si="10"/>
        <v>0</v>
      </c>
      <c r="Z19" s="10" t="b">
        <f t="shared" ref="Z19:Z53" si="19">IF($D19="1",$AF19)</f>
        <v>0</v>
      </c>
      <c r="AA19" s="10" t="b">
        <f t="shared" ref="AA19:AA53" si="20">IF($D19=2,$AF19)</f>
        <v>0</v>
      </c>
      <c r="AB19" s="10" t="b">
        <f t="shared" ref="AB19:AB53" si="21">IF($D19=3,$AF19)</f>
        <v>0</v>
      </c>
      <c r="AC19" s="10" t="b">
        <f t="shared" ref="AC19:AC53" si="22">IF($D19=4,$AF19)</f>
        <v>0</v>
      </c>
      <c r="AD19" s="10" t="b">
        <f t="shared" ref="AD19:AD53" si="23">IF($D19=5,$AF19)</f>
        <v>0</v>
      </c>
      <c r="AE19" s="68">
        <f t="shared" si="11"/>
        <v>5</v>
      </c>
      <c r="AF19" s="102">
        <f t="shared" si="12"/>
        <v>0.6</v>
      </c>
      <c r="AG19" s="60" t="str">
        <f t="shared" ref="AG19:AG53" si="24">IF(F19="","",IF(F19="x",1))</f>
        <v/>
      </c>
      <c r="AH19" s="14" t="str">
        <f t="shared" ref="AH19:AH53" si="25">IF(E19="","",IF(E19="X",1))</f>
        <v/>
      </c>
      <c r="AI19" s="9"/>
      <c r="AJ19" s="84">
        <f t="shared" si="13"/>
        <v>7</v>
      </c>
      <c r="AK19" s="55" t="s">
        <v>87</v>
      </c>
      <c r="AL19" s="85">
        <f t="shared" si="14"/>
        <v>7</v>
      </c>
      <c r="AM19" s="86">
        <f t="shared" si="15"/>
        <v>1</v>
      </c>
      <c r="AN19" s="35"/>
      <c r="AO19" s="85" t="str">
        <f t="shared" si="16"/>
        <v/>
      </c>
      <c r="AP19" s="87">
        <f t="shared" si="17"/>
        <v>0</v>
      </c>
    </row>
    <row r="20" spans="2:42" ht="15" customHeight="1" x14ac:dyDescent="0.25">
      <c r="B20">
        <v>3</v>
      </c>
      <c r="C20" s="20" t="s">
        <v>110</v>
      </c>
      <c r="D20" s="94" t="s">
        <v>17</v>
      </c>
      <c r="E20" s="94"/>
      <c r="F20" s="9"/>
      <c r="G20" s="30" t="s">
        <v>89</v>
      </c>
      <c r="H20" s="95"/>
      <c r="I20" s="12" t="s">
        <v>17</v>
      </c>
      <c r="J20" s="112" t="s">
        <v>18</v>
      </c>
      <c r="K20" s="12" t="s">
        <v>17</v>
      </c>
      <c r="L20" s="112" t="s">
        <v>17</v>
      </c>
      <c r="M20" s="113" t="s">
        <v>18</v>
      </c>
      <c r="N20" s="4" t="str">
        <f t="shared" si="0"/>
        <v/>
      </c>
      <c r="O20" s="4">
        <f t="shared" si="1"/>
        <v>1</v>
      </c>
      <c r="P20" s="4" t="str">
        <f t="shared" si="2"/>
        <v/>
      </c>
      <c r="Q20" s="4">
        <f t="shared" si="18"/>
        <v>1</v>
      </c>
      <c r="R20" s="4">
        <f t="shared" si="3"/>
        <v>1</v>
      </c>
      <c r="S20" s="4" t="str">
        <f t="shared" si="4"/>
        <v/>
      </c>
      <c r="T20" s="4">
        <f t="shared" si="5"/>
        <v>3</v>
      </c>
      <c r="U20" s="10">
        <f t="shared" si="6"/>
        <v>0.6</v>
      </c>
      <c r="V20" s="10" t="b">
        <f t="shared" si="7"/>
        <v>0</v>
      </c>
      <c r="W20" s="10" t="b">
        <f t="shared" si="8"/>
        <v>0</v>
      </c>
      <c r="X20" s="10" t="b">
        <f t="shared" si="9"/>
        <v>0</v>
      </c>
      <c r="Y20" s="10" t="b">
        <f t="shared" si="10"/>
        <v>0</v>
      </c>
      <c r="Z20" s="10" t="b">
        <f t="shared" si="19"/>
        <v>0</v>
      </c>
      <c r="AA20" s="10" t="b">
        <f t="shared" si="20"/>
        <v>0</v>
      </c>
      <c r="AB20" s="10" t="b">
        <f t="shared" si="21"/>
        <v>0</v>
      </c>
      <c r="AC20" s="10" t="b">
        <f t="shared" si="22"/>
        <v>0</v>
      </c>
      <c r="AD20" s="10" t="b">
        <f t="shared" si="23"/>
        <v>0</v>
      </c>
      <c r="AE20" s="68">
        <f t="shared" si="11"/>
        <v>5</v>
      </c>
      <c r="AF20" s="102">
        <f t="shared" si="12"/>
        <v>0.6</v>
      </c>
      <c r="AG20" s="60" t="str">
        <f t="shared" si="24"/>
        <v/>
      </c>
      <c r="AH20" s="14" t="str">
        <f t="shared" si="25"/>
        <v/>
      </c>
      <c r="AI20" s="9"/>
      <c r="AJ20" s="84" t="b">
        <f t="shared" si="13"/>
        <v>0</v>
      </c>
      <c r="AK20" s="55" t="s">
        <v>89</v>
      </c>
      <c r="AL20" s="85" t="b">
        <f t="shared" si="14"/>
        <v>0</v>
      </c>
      <c r="AM20" s="86">
        <f t="shared" si="15"/>
        <v>1</v>
      </c>
      <c r="AN20" s="35"/>
      <c r="AO20" s="85" t="str">
        <f t="shared" si="16"/>
        <v/>
      </c>
      <c r="AP20" s="87">
        <f t="shared" si="17"/>
        <v>0</v>
      </c>
    </row>
    <row r="21" spans="2:42" ht="15" customHeight="1" x14ac:dyDescent="0.25">
      <c r="B21">
        <v>4</v>
      </c>
      <c r="C21" s="20" t="s">
        <v>117</v>
      </c>
      <c r="D21" s="94" t="s">
        <v>18</v>
      </c>
      <c r="E21" s="9"/>
      <c r="F21" s="9"/>
      <c r="G21" s="30" t="s">
        <v>87</v>
      </c>
      <c r="H21" s="95"/>
      <c r="I21" s="12" t="s">
        <v>17</v>
      </c>
      <c r="J21" s="112" t="s">
        <v>18</v>
      </c>
      <c r="K21" s="12" t="s">
        <v>18</v>
      </c>
      <c r="L21" s="112" t="s">
        <v>17</v>
      </c>
      <c r="M21" s="113" t="s">
        <v>18</v>
      </c>
      <c r="N21" s="4" t="str">
        <f t="shared" si="0"/>
        <v/>
      </c>
      <c r="O21" s="4">
        <f t="shared" si="1"/>
        <v>1</v>
      </c>
      <c r="P21" s="4">
        <f t="shared" si="2"/>
        <v>1</v>
      </c>
      <c r="Q21" s="4">
        <f t="shared" si="18"/>
        <v>1</v>
      </c>
      <c r="R21" s="4">
        <f t="shared" si="3"/>
        <v>1</v>
      </c>
      <c r="S21" s="4">
        <f t="shared" si="4"/>
        <v>1</v>
      </c>
      <c r="T21" s="4">
        <f t="shared" si="5"/>
        <v>5</v>
      </c>
      <c r="U21" s="10" t="b">
        <f t="shared" si="6"/>
        <v>0</v>
      </c>
      <c r="V21" s="10">
        <f t="shared" si="7"/>
        <v>1</v>
      </c>
      <c r="W21" s="10" t="b">
        <f t="shared" si="8"/>
        <v>0</v>
      </c>
      <c r="X21" s="10" t="b">
        <f t="shared" si="9"/>
        <v>0</v>
      </c>
      <c r="Y21" s="10" t="b">
        <f t="shared" si="10"/>
        <v>0</v>
      </c>
      <c r="Z21" s="10" t="b">
        <f t="shared" si="19"/>
        <v>0</v>
      </c>
      <c r="AA21" s="10" t="b">
        <f t="shared" si="20"/>
        <v>0</v>
      </c>
      <c r="AB21" s="10" t="b">
        <f t="shared" si="21"/>
        <v>0</v>
      </c>
      <c r="AC21" s="10" t="b">
        <f t="shared" si="22"/>
        <v>0</v>
      </c>
      <c r="AD21" s="10" t="b">
        <f t="shared" si="23"/>
        <v>0</v>
      </c>
      <c r="AE21" s="68">
        <f t="shared" si="11"/>
        <v>5</v>
      </c>
      <c r="AF21" s="102">
        <f t="shared" si="12"/>
        <v>1</v>
      </c>
      <c r="AG21" s="60" t="str">
        <f t="shared" si="24"/>
        <v/>
      </c>
      <c r="AH21" s="14" t="str">
        <f t="shared" si="25"/>
        <v/>
      </c>
      <c r="AI21" s="9"/>
      <c r="AJ21" s="84">
        <f t="shared" si="13"/>
        <v>7</v>
      </c>
      <c r="AK21" s="55" t="s">
        <v>87</v>
      </c>
      <c r="AL21" s="85">
        <f t="shared" si="14"/>
        <v>7</v>
      </c>
      <c r="AM21" s="86">
        <f t="shared" si="15"/>
        <v>1</v>
      </c>
      <c r="AN21" s="35"/>
      <c r="AO21" s="85" t="str">
        <f t="shared" si="16"/>
        <v/>
      </c>
      <c r="AP21" s="87">
        <f t="shared" si="17"/>
        <v>0</v>
      </c>
    </row>
    <row r="22" spans="2:42" ht="15" customHeight="1" x14ac:dyDescent="0.25">
      <c r="B22">
        <v>5</v>
      </c>
      <c r="C22" s="20" t="s">
        <v>130</v>
      </c>
      <c r="D22" s="94" t="s">
        <v>19</v>
      </c>
      <c r="E22" s="9"/>
      <c r="F22" s="9"/>
      <c r="G22" s="30" t="s">
        <v>90</v>
      </c>
      <c r="H22" s="95"/>
      <c r="I22" s="12" t="s">
        <v>18</v>
      </c>
      <c r="J22" s="112" t="s">
        <v>19</v>
      </c>
      <c r="K22" s="12" t="s">
        <v>20</v>
      </c>
      <c r="L22" s="112" t="s">
        <v>19</v>
      </c>
      <c r="M22" s="113" t="s">
        <v>18</v>
      </c>
      <c r="N22" s="4" t="str">
        <f t="shared" si="0"/>
        <v/>
      </c>
      <c r="O22" s="4">
        <f t="shared" si="1"/>
        <v>1</v>
      </c>
      <c r="P22" s="4">
        <f t="shared" si="2"/>
        <v>1</v>
      </c>
      <c r="Q22" s="4" t="str">
        <f t="shared" si="18"/>
        <v/>
      </c>
      <c r="R22" s="4">
        <f t="shared" si="3"/>
        <v>1</v>
      </c>
      <c r="S22" s="4">
        <f t="shared" si="4"/>
        <v>1</v>
      </c>
      <c r="T22" s="4">
        <f t="shared" si="5"/>
        <v>4</v>
      </c>
      <c r="U22" s="10" t="b">
        <f t="shared" si="6"/>
        <v>0</v>
      </c>
      <c r="V22" s="10" t="b">
        <f t="shared" si="7"/>
        <v>0</v>
      </c>
      <c r="W22" s="10">
        <f t="shared" si="8"/>
        <v>0.8</v>
      </c>
      <c r="X22" s="10" t="b">
        <f t="shared" si="9"/>
        <v>0</v>
      </c>
      <c r="Y22" s="10" t="b">
        <f t="shared" si="10"/>
        <v>0</v>
      </c>
      <c r="Z22" s="10" t="b">
        <f t="shared" si="19"/>
        <v>0</v>
      </c>
      <c r="AA22" s="10" t="b">
        <f t="shared" si="20"/>
        <v>0</v>
      </c>
      <c r="AB22" s="10" t="b">
        <f t="shared" si="21"/>
        <v>0</v>
      </c>
      <c r="AC22" s="10" t="b">
        <f t="shared" si="22"/>
        <v>0</v>
      </c>
      <c r="AD22" s="10" t="b">
        <f t="shared" si="23"/>
        <v>0</v>
      </c>
      <c r="AE22" s="68">
        <f t="shared" si="11"/>
        <v>5</v>
      </c>
      <c r="AF22" s="102">
        <f t="shared" si="12"/>
        <v>0.8</v>
      </c>
      <c r="AG22" s="60" t="str">
        <f t="shared" si="24"/>
        <v/>
      </c>
      <c r="AH22" s="14" t="str">
        <f t="shared" si="25"/>
        <v/>
      </c>
      <c r="AI22" s="9"/>
      <c r="AJ22" s="84">
        <f t="shared" si="13"/>
        <v>4</v>
      </c>
      <c r="AK22" s="55" t="s">
        <v>133</v>
      </c>
      <c r="AL22" s="85">
        <f t="shared" si="14"/>
        <v>5</v>
      </c>
      <c r="AM22" s="86">
        <f t="shared" si="15"/>
        <v>1</v>
      </c>
      <c r="AN22" s="35"/>
      <c r="AO22" s="85" t="str">
        <f t="shared" si="16"/>
        <v/>
      </c>
      <c r="AP22" s="87">
        <f t="shared" si="17"/>
        <v>0</v>
      </c>
    </row>
    <row r="23" spans="2:42" ht="15" customHeight="1" x14ac:dyDescent="0.25">
      <c r="B23">
        <v>6</v>
      </c>
      <c r="C23" s="20" t="s">
        <v>131</v>
      </c>
      <c r="D23" s="94" t="s">
        <v>20</v>
      </c>
      <c r="E23" s="9"/>
      <c r="F23" s="9"/>
      <c r="G23" s="30" t="s">
        <v>132</v>
      </c>
      <c r="H23" s="95"/>
      <c r="I23" s="12" t="s">
        <v>20</v>
      </c>
      <c r="J23" s="112" t="s">
        <v>19</v>
      </c>
      <c r="K23" s="12" t="s">
        <v>20</v>
      </c>
      <c r="L23" s="112" t="s">
        <v>21</v>
      </c>
      <c r="M23" s="113" t="s">
        <v>20</v>
      </c>
      <c r="N23" s="4" t="str">
        <f t="shared" si="0"/>
        <v/>
      </c>
      <c r="O23" s="4">
        <f t="shared" si="1"/>
        <v>1</v>
      </c>
      <c r="P23" s="4">
        <f t="shared" si="2"/>
        <v>1</v>
      </c>
      <c r="Q23" s="4">
        <f t="shared" si="18"/>
        <v>1</v>
      </c>
      <c r="R23" s="4" t="str">
        <f t="shared" si="3"/>
        <v/>
      </c>
      <c r="S23" s="4">
        <f t="shared" si="4"/>
        <v>1</v>
      </c>
      <c r="T23" s="4">
        <f t="shared" si="5"/>
        <v>4</v>
      </c>
      <c r="U23" s="10" t="b">
        <f t="shared" si="6"/>
        <v>0</v>
      </c>
      <c r="V23" s="10" t="b">
        <f t="shared" si="7"/>
        <v>0</v>
      </c>
      <c r="W23" s="10" t="b">
        <f t="shared" si="8"/>
        <v>0</v>
      </c>
      <c r="X23" s="10">
        <f t="shared" si="9"/>
        <v>0.8</v>
      </c>
      <c r="Y23" s="10" t="b">
        <f t="shared" si="10"/>
        <v>0</v>
      </c>
      <c r="Z23" s="10" t="b">
        <f t="shared" si="19"/>
        <v>0</v>
      </c>
      <c r="AA23" s="10" t="b">
        <f t="shared" si="20"/>
        <v>0</v>
      </c>
      <c r="AB23" s="10" t="b">
        <f t="shared" si="21"/>
        <v>0</v>
      </c>
      <c r="AC23" s="10" t="b">
        <f t="shared" si="22"/>
        <v>0</v>
      </c>
      <c r="AD23" s="10" t="b">
        <f t="shared" si="23"/>
        <v>0</v>
      </c>
      <c r="AE23" s="68">
        <f t="shared" si="11"/>
        <v>5</v>
      </c>
      <c r="AF23" s="102">
        <f t="shared" si="12"/>
        <v>0.8</v>
      </c>
      <c r="AG23" s="60" t="str">
        <f t="shared" si="24"/>
        <v/>
      </c>
      <c r="AH23" s="14" t="str">
        <f t="shared" si="25"/>
        <v/>
      </c>
      <c r="AI23" s="9"/>
      <c r="AJ23" s="84">
        <f t="shared" si="13"/>
        <v>3</v>
      </c>
      <c r="AK23" s="55" t="s">
        <v>132</v>
      </c>
      <c r="AL23" s="85">
        <f t="shared" si="14"/>
        <v>3</v>
      </c>
      <c r="AM23" s="86">
        <f t="shared" si="15"/>
        <v>1</v>
      </c>
      <c r="AN23" s="35"/>
      <c r="AO23" s="85" t="str">
        <f t="shared" si="16"/>
        <v/>
      </c>
      <c r="AP23" s="87">
        <f t="shared" si="17"/>
        <v>0</v>
      </c>
    </row>
    <row r="24" spans="2:42" ht="15" customHeight="1" x14ac:dyDescent="0.25">
      <c r="B24">
        <v>7</v>
      </c>
      <c r="C24" s="20"/>
      <c r="D24" s="94"/>
      <c r="E24" s="94"/>
      <c r="F24" s="94"/>
      <c r="G24" s="30"/>
      <c r="H24" s="95"/>
      <c r="I24" s="12"/>
      <c r="J24" s="112"/>
      <c r="K24" s="12"/>
      <c r="L24" s="112"/>
      <c r="M24" s="113"/>
      <c r="N24" s="4" t="str">
        <f t="shared" si="0"/>
        <v/>
      </c>
      <c r="O24" s="4" t="str">
        <f t="shared" si="1"/>
        <v/>
      </c>
      <c r="P24" s="4" t="str">
        <f t="shared" si="2"/>
        <v/>
      </c>
      <c r="Q24" s="4" t="str">
        <f t="shared" si="18"/>
        <v/>
      </c>
      <c r="R24" s="4" t="str">
        <f t="shared" si="3"/>
        <v/>
      </c>
      <c r="S24" s="4" t="str">
        <f t="shared" si="4"/>
        <v/>
      </c>
      <c r="T24" s="4">
        <f t="shared" si="5"/>
        <v>0</v>
      </c>
      <c r="U24" s="10" t="b">
        <f t="shared" si="6"/>
        <v>0</v>
      </c>
      <c r="V24" s="10" t="b">
        <f t="shared" si="7"/>
        <v>0</v>
      </c>
      <c r="W24" s="10" t="b">
        <f t="shared" si="8"/>
        <v>0</v>
      </c>
      <c r="X24" s="10" t="b">
        <f t="shared" si="9"/>
        <v>0</v>
      </c>
      <c r="Y24" s="10" t="b">
        <f t="shared" si="10"/>
        <v>0</v>
      </c>
      <c r="Z24" s="10" t="b">
        <f t="shared" si="19"/>
        <v>0</v>
      </c>
      <c r="AA24" s="10" t="b">
        <f t="shared" si="20"/>
        <v>0</v>
      </c>
      <c r="AB24" s="10" t="b">
        <f t="shared" si="21"/>
        <v>0</v>
      </c>
      <c r="AC24" s="10" t="b">
        <f t="shared" si="22"/>
        <v>0</v>
      </c>
      <c r="AD24" s="10" t="b">
        <f t="shared" si="23"/>
        <v>0</v>
      </c>
      <c r="AE24" s="68" t="str">
        <f t="shared" si="11"/>
        <v/>
      </c>
      <c r="AF24" s="102" t="str">
        <f t="shared" si="12"/>
        <v/>
      </c>
      <c r="AG24" s="60" t="str">
        <f t="shared" si="24"/>
        <v/>
      </c>
      <c r="AH24" s="14" t="str">
        <f t="shared" si="25"/>
        <v/>
      </c>
      <c r="AI24" s="9"/>
      <c r="AJ24" s="84" t="str">
        <f t="shared" si="13"/>
        <v/>
      </c>
      <c r="AK24" s="55"/>
      <c r="AL24" s="85" t="str">
        <f t="shared" si="14"/>
        <v/>
      </c>
      <c r="AM24" s="86">
        <f t="shared" si="15"/>
        <v>0</v>
      </c>
      <c r="AN24" s="35"/>
      <c r="AO24" s="85" t="str">
        <f t="shared" si="16"/>
        <v/>
      </c>
      <c r="AP24" s="87">
        <f t="shared" si="17"/>
        <v>0</v>
      </c>
    </row>
    <row r="25" spans="2:42" ht="15" customHeight="1" x14ac:dyDescent="0.25">
      <c r="B25">
        <v>8</v>
      </c>
      <c r="C25" s="20"/>
      <c r="D25" s="9"/>
      <c r="E25" s="9"/>
      <c r="F25" s="9"/>
      <c r="G25" s="30"/>
      <c r="H25" s="11"/>
      <c r="I25" s="12"/>
      <c r="J25" s="12"/>
      <c r="K25" s="12"/>
      <c r="L25" s="12"/>
      <c r="M25" s="13"/>
      <c r="N25" s="4" t="str">
        <f t="shared" si="0"/>
        <v/>
      </c>
      <c r="O25" s="4" t="str">
        <f t="shared" si="1"/>
        <v/>
      </c>
      <c r="P25" s="4" t="str">
        <f t="shared" si="2"/>
        <v/>
      </c>
      <c r="Q25" s="4" t="str">
        <f t="shared" si="18"/>
        <v/>
      </c>
      <c r="R25" s="4" t="str">
        <f t="shared" si="3"/>
        <v/>
      </c>
      <c r="S25" s="4" t="str">
        <f t="shared" si="4"/>
        <v/>
      </c>
      <c r="T25" s="4">
        <f t="shared" si="5"/>
        <v>0</v>
      </c>
      <c r="U25" s="10" t="b">
        <f t="shared" si="6"/>
        <v>0</v>
      </c>
      <c r="V25" s="10" t="b">
        <f t="shared" si="7"/>
        <v>0</v>
      </c>
      <c r="W25" s="10" t="b">
        <f t="shared" si="8"/>
        <v>0</v>
      </c>
      <c r="X25" s="10" t="b">
        <f t="shared" si="9"/>
        <v>0</v>
      </c>
      <c r="Y25" s="10" t="b">
        <f t="shared" si="10"/>
        <v>0</v>
      </c>
      <c r="Z25" s="10" t="b">
        <f t="shared" si="19"/>
        <v>0</v>
      </c>
      <c r="AA25" s="10" t="b">
        <f t="shared" si="20"/>
        <v>0</v>
      </c>
      <c r="AB25" s="10" t="b">
        <f t="shared" si="21"/>
        <v>0</v>
      </c>
      <c r="AC25" s="10" t="b">
        <f t="shared" si="22"/>
        <v>0</v>
      </c>
      <c r="AD25" s="10" t="b">
        <f t="shared" si="23"/>
        <v>0</v>
      </c>
      <c r="AE25" s="68" t="str">
        <f t="shared" si="11"/>
        <v/>
      </c>
      <c r="AF25" s="102" t="str">
        <f t="shared" si="12"/>
        <v/>
      </c>
      <c r="AG25" s="60" t="str">
        <f t="shared" si="24"/>
        <v/>
      </c>
      <c r="AH25" s="14" t="str">
        <f t="shared" si="25"/>
        <v/>
      </c>
      <c r="AI25" s="9"/>
      <c r="AJ25" s="84" t="str">
        <f t="shared" si="13"/>
        <v/>
      </c>
      <c r="AK25" s="55"/>
      <c r="AL25" s="85" t="str">
        <f t="shared" si="14"/>
        <v/>
      </c>
      <c r="AM25" s="86">
        <f t="shared" si="15"/>
        <v>0</v>
      </c>
      <c r="AN25" s="35"/>
      <c r="AO25" s="85" t="str">
        <f t="shared" si="16"/>
        <v/>
      </c>
      <c r="AP25" s="87">
        <f t="shared" si="17"/>
        <v>0</v>
      </c>
    </row>
    <row r="26" spans="2:42" ht="15" customHeight="1" x14ac:dyDescent="0.25">
      <c r="B26">
        <v>9</v>
      </c>
      <c r="C26" s="20"/>
      <c r="D26" s="9"/>
      <c r="E26" s="9"/>
      <c r="F26" s="9"/>
      <c r="G26" s="30"/>
      <c r="H26" s="11"/>
      <c r="I26" s="12"/>
      <c r="J26" s="12"/>
      <c r="K26" s="12"/>
      <c r="L26" s="12"/>
      <c r="M26" s="13"/>
      <c r="N26" s="4" t="str">
        <f t="shared" si="0"/>
        <v/>
      </c>
      <c r="O26" s="4" t="str">
        <f t="shared" si="1"/>
        <v/>
      </c>
      <c r="P26" s="4" t="str">
        <f t="shared" si="2"/>
        <v/>
      </c>
      <c r="Q26" s="4" t="str">
        <f t="shared" si="18"/>
        <v/>
      </c>
      <c r="R26" s="4" t="str">
        <f t="shared" si="3"/>
        <v/>
      </c>
      <c r="S26" s="4" t="str">
        <f t="shared" si="4"/>
        <v/>
      </c>
      <c r="T26" s="4">
        <f t="shared" si="5"/>
        <v>0</v>
      </c>
      <c r="U26" s="10" t="b">
        <f t="shared" si="6"/>
        <v>0</v>
      </c>
      <c r="V26" s="10" t="b">
        <f t="shared" si="7"/>
        <v>0</v>
      </c>
      <c r="W26" s="10" t="b">
        <f t="shared" si="8"/>
        <v>0</v>
      </c>
      <c r="X26" s="10" t="b">
        <f t="shared" si="9"/>
        <v>0</v>
      </c>
      <c r="Y26" s="10" t="b">
        <f t="shared" si="10"/>
        <v>0</v>
      </c>
      <c r="Z26" s="10" t="b">
        <f t="shared" si="19"/>
        <v>0</v>
      </c>
      <c r="AA26" s="10" t="b">
        <f t="shared" si="20"/>
        <v>0</v>
      </c>
      <c r="AB26" s="10" t="b">
        <f t="shared" si="21"/>
        <v>0</v>
      </c>
      <c r="AC26" s="10" t="b">
        <f t="shared" si="22"/>
        <v>0</v>
      </c>
      <c r="AD26" s="10" t="b">
        <f t="shared" si="23"/>
        <v>0</v>
      </c>
      <c r="AE26" s="68" t="str">
        <f t="shared" si="11"/>
        <v/>
      </c>
      <c r="AF26" s="102" t="str">
        <f t="shared" si="12"/>
        <v/>
      </c>
      <c r="AG26" s="60" t="str">
        <f t="shared" si="24"/>
        <v/>
      </c>
      <c r="AH26" s="14" t="str">
        <f t="shared" si="25"/>
        <v/>
      </c>
      <c r="AI26" s="9"/>
      <c r="AJ26" s="84" t="str">
        <f t="shared" si="13"/>
        <v/>
      </c>
      <c r="AK26" s="55"/>
      <c r="AL26" s="85" t="str">
        <f t="shared" si="14"/>
        <v/>
      </c>
      <c r="AM26" s="86">
        <f t="shared" si="15"/>
        <v>0</v>
      </c>
      <c r="AN26" s="35"/>
      <c r="AO26" s="85" t="str">
        <f t="shared" si="16"/>
        <v/>
      </c>
      <c r="AP26" s="87">
        <f t="shared" si="17"/>
        <v>0</v>
      </c>
    </row>
    <row r="27" spans="2:42" ht="15" customHeight="1" x14ac:dyDescent="0.25">
      <c r="B27">
        <v>10</v>
      </c>
      <c r="C27" s="20"/>
      <c r="D27" s="9"/>
      <c r="E27" s="9"/>
      <c r="F27" s="9"/>
      <c r="G27" s="30"/>
      <c r="H27" s="11"/>
      <c r="I27" s="12"/>
      <c r="J27" s="12"/>
      <c r="K27" s="12"/>
      <c r="L27" s="12"/>
      <c r="M27" s="13"/>
      <c r="N27" s="4" t="str">
        <f t="shared" si="0"/>
        <v/>
      </c>
      <c r="O27" s="4" t="str">
        <f t="shared" si="1"/>
        <v/>
      </c>
      <c r="P27" s="4" t="str">
        <f t="shared" si="2"/>
        <v/>
      </c>
      <c r="Q27" s="4" t="str">
        <f t="shared" si="18"/>
        <v/>
      </c>
      <c r="R27" s="4" t="str">
        <f t="shared" si="3"/>
        <v/>
      </c>
      <c r="S27" s="4" t="str">
        <f t="shared" si="4"/>
        <v/>
      </c>
      <c r="T27" s="4">
        <f t="shared" si="5"/>
        <v>0</v>
      </c>
      <c r="U27" s="10" t="b">
        <f t="shared" si="6"/>
        <v>0</v>
      </c>
      <c r="V27" s="10" t="b">
        <f t="shared" si="7"/>
        <v>0</v>
      </c>
      <c r="W27" s="10" t="b">
        <f t="shared" si="8"/>
        <v>0</v>
      </c>
      <c r="X27" s="10" t="b">
        <f t="shared" si="9"/>
        <v>0</v>
      </c>
      <c r="Y27" s="10" t="b">
        <f t="shared" si="10"/>
        <v>0</v>
      </c>
      <c r="Z27" s="10" t="b">
        <f t="shared" si="19"/>
        <v>0</v>
      </c>
      <c r="AA27" s="10" t="b">
        <f t="shared" si="20"/>
        <v>0</v>
      </c>
      <c r="AB27" s="10" t="b">
        <f t="shared" si="21"/>
        <v>0</v>
      </c>
      <c r="AC27" s="10" t="b">
        <f t="shared" si="22"/>
        <v>0</v>
      </c>
      <c r="AD27" s="10" t="b">
        <f t="shared" si="23"/>
        <v>0</v>
      </c>
      <c r="AE27" s="68" t="str">
        <f t="shared" si="11"/>
        <v/>
      </c>
      <c r="AF27" s="102" t="str">
        <f t="shared" si="12"/>
        <v/>
      </c>
      <c r="AG27" s="60" t="str">
        <f t="shared" si="24"/>
        <v/>
      </c>
      <c r="AH27" s="14" t="str">
        <f t="shared" si="25"/>
        <v/>
      </c>
      <c r="AI27" s="9"/>
      <c r="AJ27" s="84" t="str">
        <f t="shared" si="13"/>
        <v/>
      </c>
      <c r="AK27" s="55"/>
      <c r="AL27" s="85" t="str">
        <f t="shared" si="14"/>
        <v/>
      </c>
      <c r="AM27" s="86">
        <f t="shared" si="15"/>
        <v>0</v>
      </c>
      <c r="AN27" s="35"/>
      <c r="AO27" s="85" t="str">
        <f t="shared" si="16"/>
        <v/>
      </c>
      <c r="AP27" s="87">
        <f t="shared" si="17"/>
        <v>0</v>
      </c>
    </row>
    <row r="28" spans="2:42" ht="15" customHeight="1" x14ac:dyDescent="0.25">
      <c r="B28">
        <v>11</v>
      </c>
      <c r="C28" s="20"/>
      <c r="D28" s="9"/>
      <c r="E28" s="9"/>
      <c r="F28" s="9"/>
      <c r="G28" s="30"/>
      <c r="H28" s="11"/>
      <c r="I28" s="12"/>
      <c r="J28" s="12"/>
      <c r="K28" s="12"/>
      <c r="L28" s="12"/>
      <c r="M28" s="13"/>
      <c r="N28" s="4" t="str">
        <f t="shared" si="0"/>
        <v/>
      </c>
      <c r="O28" s="4" t="str">
        <f t="shared" si="1"/>
        <v/>
      </c>
      <c r="P28" s="4" t="str">
        <f t="shared" si="2"/>
        <v/>
      </c>
      <c r="Q28" s="4" t="str">
        <f t="shared" si="18"/>
        <v/>
      </c>
      <c r="R28" s="4" t="str">
        <f t="shared" si="3"/>
        <v/>
      </c>
      <c r="S28" s="4" t="str">
        <f t="shared" si="4"/>
        <v/>
      </c>
      <c r="T28" s="4">
        <f t="shared" si="5"/>
        <v>0</v>
      </c>
      <c r="U28" s="10" t="b">
        <f t="shared" si="6"/>
        <v>0</v>
      </c>
      <c r="V28" s="10" t="b">
        <f t="shared" si="7"/>
        <v>0</v>
      </c>
      <c r="W28" s="10" t="b">
        <f t="shared" si="8"/>
        <v>0</v>
      </c>
      <c r="X28" s="10" t="b">
        <f t="shared" si="9"/>
        <v>0</v>
      </c>
      <c r="Y28" s="10" t="b">
        <f t="shared" si="10"/>
        <v>0</v>
      </c>
      <c r="Z28" s="10" t="b">
        <f t="shared" si="19"/>
        <v>0</v>
      </c>
      <c r="AA28" s="10" t="b">
        <f t="shared" si="20"/>
        <v>0</v>
      </c>
      <c r="AB28" s="10" t="b">
        <f t="shared" si="21"/>
        <v>0</v>
      </c>
      <c r="AC28" s="10" t="b">
        <f t="shared" si="22"/>
        <v>0</v>
      </c>
      <c r="AD28" s="10" t="b">
        <f t="shared" si="23"/>
        <v>0</v>
      </c>
      <c r="AE28" s="68" t="str">
        <f t="shared" si="11"/>
        <v/>
      </c>
      <c r="AF28" s="102" t="str">
        <f t="shared" si="12"/>
        <v/>
      </c>
      <c r="AG28" s="60" t="str">
        <f t="shared" si="24"/>
        <v/>
      </c>
      <c r="AH28" s="14" t="str">
        <f t="shared" si="25"/>
        <v/>
      </c>
      <c r="AI28" s="9"/>
      <c r="AJ28" s="84" t="str">
        <f t="shared" si="13"/>
        <v/>
      </c>
      <c r="AK28" s="55"/>
      <c r="AL28" s="85" t="str">
        <f t="shared" si="14"/>
        <v/>
      </c>
      <c r="AM28" s="86">
        <f t="shared" si="15"/>
        <v>0</v>
      </c>
      <c r="AN28" s="35"/>
      <c r="AO28" s="85" t="str">
        <f t="shared" si="16"/>
        <v/>
      </c>
      <c r="AP28" s="87">
        <f t="shared" si="17"/>
        <v>0</v>
      </c>
    </row>
    <row r="29" spans="2:42" ht="15" customHeight="1" x14ac:dyDescent="0.25">
      <c r="B29">
        <v>12</v>
      </c>
      <c r="C29" s="20"/>
      <c r="D29" s="9"/>
      <c r="E29" s="9"/>
      <c r="F29" s="9"/>
      <c r="G29" s="30"/>
      <c r="H29" s="11"/>
      <c r="I29" s="12"/>
      <c r="J29" s="12"/>
      <c r="K29" s="12"/>
      <c r="L29" s="12"/>
      <c r="M29" s="13"/>
      <c r="N29" s="4" t="str">
        <f t="shared" si="0"/>
        <v/>
      </c>
      <c r="O29" s="4" t="str">
        <f t="shared" si="1"/>
        <v/>
      </c>
      <c r="P29" s="4" t="str">
        <f t="shared" si="2"/>
        <v/>
      </c>
      <c r="Q29" s="4" t="str">
        <f t="shared" si="18"/>
        <v/>
      </c>
      <c r="R29" s="4" t="str">
        <f t="shared" si="3"/>
        <v/>
      </c>
      <c r="S29" s="4" t="str">
        <f t="shared" si="4"/>
        <v/>
      </c>
      <c r="T29" s="4">
        <f t="shared" si="5"/>
        <v>0</v>
      </c>
      <c r="U29" s="10" t="b">
        <f t="shared" si="6"/>
        <v>0</v>
      </c>
      <c r="V29" s="10" t="b">
        <f t="shared" si="7"/>
        <v>0</v>
      </c>
      <c r="W29" s="10" t="b">
        <f t="shared" si="8"/>
        <v>0</v>
      </c>
      <c r="X29" s="10" t="b">
        <f t="shared" si="9"/>
        <v>0</v>
      </c>
      <c r="Y29" s="10" t="b">
        <f t="shared" si="10"/>
        <v>0</v>
      </c>
      <c r="Z29" s="10" t="b">
        <f t="shared" si="19"/>
        <v>0</v>
      </c>
      <c r="AA29" s="10" t="b">
        <f t="shared" si="20"/>
        <v>0</v>
      </c>
      <c r="AB29" s="10" t="b">
        <f t="shared" si="21"/>
        <v>0</v>
      </c>
      <c r="AC29" s="10" t="b">
        <f t="shared" si="22"/>
        <v>0</v>
      </c>
      <c r="AD29" s="10" t="b">
        <f t="shared" si="23"/>
        <v>0</v>
      </c>
      <c r="AE29" s="68" t="str">
        <f t="shared" si="11"/>
        <v/>
      </c>
      <c r="AF29" s="102" t="str">
        <f t="shared" si="12"/>
        <v/>
      </c>
      <c r="AG29" s="60" t="str">
        <f t="shared" si="24"/>
        <v/>
      </c>
      <c r="AH29" s="14" t="str">
        <f t="shared" si="25"/>
        <v/>
      </c>
      <c r="AI29" s="9"/>
      <c r="AJ29" s="84" t="str">
        <f t="shared" si="13"/>
        <v/>
      </c>
      <c r="AK29" s="55"/>
      <c r="AL29" s="85" t="str">
        <f t="shared" si="14"/>
        <v/>
      </c>
      <c r="AM29" s="86">
        <f t="shared" si="15"/>
        <v>0</v>
      </c>
      <c r="AN29" s="35"/>
      <c r="AO29" s="85" t="str">
        <f t="shared" si="16"/>
        <v/>
      </c>
      <c r="AP29" s="87">
        <f t="shared" si="17"/>
        <v>0</v>
      </c>
    </row>
    <row r="30" spans="2:42" ht="15" customHeight="1" x14ac:dyDescent="0.25">
      <c r="B30">
        <v>13</v>
      </c>
      <c r="C30" s="20"/>
      <c r="D30" s="9"/>
      <c r="E30" s="9"/>
      <c r="F30" s="9"/>
      <c r="G30" s="30"/>
      <c r="H30" s="11"/>
      <c r="I30" s="12"/>
      <c r="J30" s="12"/>
      <c r="K30" s="12"/>
      <c r="L30" s="12"/>
      <c r="M30" s="13"/>
      <c r="N30" s="4" t="str">
        <f t="shared" si="0"/>
        <v/>
      </c>
      <c r="O30" s="4" t="str">
        <f t="shared" si="1"/>
        <v/>
      </c>
      <c r="P30" s="4" t="str">
        <f t="shared" si="2"/>
        <v/>
      </c>
      <c r="Q30" s="4" t="str">
        <f t="shared" si="18"/>
        <v/>
      </c>
      <c r="R30" s="4" t="str">
        <f t="shared" si="3"/>
        <v/>
      </c>
      <c r="S30" s="4" t="str">
        <f t="shared" si="4"/>
        <v/>
      </c>
      <c r="T30" s="4">
        <f t="shared" si="5"/>
        <v>0</v>
      </c>
      <c r="U30" s="10" t="b">
        <f t="shared" si="6"/>
        <v>0</v>
      </c>
      <c r="V30" s="10" t="b">
        <f t="shared" si="7"/>
        <v>0</v>
      </c>
      <c r="W30" s="10" t="b">
        <f t="shared" si="8"/>
        <v>0</v>
      </c>
      <c r="X30" s="10" t="b">
        <f t="shared" si="9"/>
        <v>0</v>
      </c>
      <c r="Y30" s="10" t="b">
        <f t="shared" si="10"/>
        <v>0</v>
      </c>
      <c r="Z30" s="10" t="b">
        <f t="shared" si="19"/>
        <v>0</v>
      </c>
      <c r="AA30" s="10" t="b">
        <f t="shared" si="20"/>
        <v>0</v>
      </c>
      <c r="AB30" s="10" t="b">
        <f t="shared" si="21"/>
        <v>0</v>
      </c>
      <c r="AC30" s="10" t="b">
        <f t="shared" si="22"/>
        <v>0</v>
      </c>
      <c r="AD30" s="10" t="b">
        <f t="shared" si="23"/>
        <v>0</v>
      </c>
      <c r="AE30" s="68" t="str">
        <f t="shared" si="11"/>
        <v/>
      </c>
      <c r="AF30" s="102" t="str">
        <f t="shared" si="12"/>
        <v/>
      </c>
      <c r="AG30" s="60" t="str">
        <f t="shared" si="24"/>
        <v/>
      </c>
      <c r="AH30" s="14" t="str">
        <f t="shared" si="25"/>
        <v/>
      </c>
      <c r="AI30" s="9"/>
      <c r="AJ30" s="84" t="str">
        <f t="shared" si="13"/>
        <v/>
      </c>
      <c r="AK30" s="55"/>
      <c r="AL30" s="85" t="str">
        <f t="shared" si="14"/>
        <v/>
      </c>
      <c r="AM30" s="86">
        <f t="shared" si="15"/>
        <v>0</v>
      </c>
      <c r="AN30" s="35"/>
      <c r="AO30" s="85" t="str">
        <f t="shared" si="16"/>
        <v/>
      </c>
      <c r="AP30" s="87">
        <f t="shared" si="17"/>
        <v>0</v>
      </c>
    </row>
    <row r="31" spans="2:42" ht="15" customHeight="1" x14ac:dyDescent="0.25">
      <c r="B31">
        <v>14</v>
      </c>
      <c r="C31" s="20"/>
      <c r="D31" s="9"/>
      <c r="E31" s="9"/>
      <c r="F31" s="9"/>
      <c r="G31" s="30"/>
      <c r="H31" s="11"/>
      <c r="I31" s="12"/>
      <c r="J31" s="12"/>
      <c r="K31" s="12"/>
      <c r="L31" s="12"/>
      <c r="M31" s="13"/>
      <c r="N31" s="4" t="str">
        <f t="shared" si="0"/>
        <v/>
      </c>
      <c r="O31" s="4" t="str">
        <f t="shared" si="1"/>
        <v/>
      </c>
      <c r="P31" s="4" t="str">
        <f t="shared" si="2"/>
        <v/>
      </c>
      <c r="Q31" s="4" t="str">
        <f t="shared" si="18"/>
        <v/>
      </c>
      <c r="R31" s="4" t="str">
        <f t="shared" si="3"/>
        <v/>
      </c>
      <c r="S31" s="4" t="str">
        <f t="shared" si="4"/>
        <v/>
      </c>
      <c r="T31" s="4">
        <f t="shared" si="5"/>
        <v>0</v>
      </c>
      <c r="U31" s="10" t="b">
        <f t="shared" si="6"/>
        <v>0</v>
      </c>
      <c r="V31" s="10" t="b">
        <f t="shared" si="7"/>
        <v>0</v>
      </c>
      <c r="W31" s="10" t="b">
        <f t="shared" si="8"/>
        <v>0</v>
      </c>
      <c r="X31" s="10" t="b">
        <f t="shared" si="9"/>
        <v>0</v>
      </c>
      <c r="Y31" s="10" t="b">
        <f t="shared" si="10"/>
        <v>0</v>
      </c>
      <c r="Z31" s="10" t="b">
        <f t="shared" si="19"/>
        <v>0</v>
      </c>
      <c r="AA31" s="10" t="b">
        <f t="shared" si="20"/>
        <v>0</v>
      </c>
      <c r="AB31" s="10" t="b">
        <f t="shared" si="21"/>
        <v>0</v>
      </c>
      <c r="AC31" s="10" t="b">
        <f t="shared" si="22"/>
        <v>0</v>
      </c>
      <c r="AD31" s="10" t="b">
        <f t="shared" si="23"/>
        <v>0</v>
      </c>
      <c r="AE31" s="68" t="str">
        <f t="shared" si="11"/>
        <v/>
      </c>
      <c r="AF31" s="102" t="str">
        <f t="shared" si="12"/>
        <v/>
      </c>
      <c r="AG31" s="60" t="str">
        <f t="shared" si="24"/>
        <v/>
      </c>
      <c r="AH31" s="14" t="str">
        <f t="shared" si="25"/>
        <v/>
      </c>
      <c r="AI31" s="9"/>
      <c r="AJ31" s="84" t="str">
        <f t="shared" si="13"/>
        <v/>
      </c>
      <c r="AK31" s="55"/>
      <c r="AL31" s="85" t="str">
        <f t="shared" si="14"/>
        <v/>
      </c>
      <c r="AM31" s="86">
        <f t="shared" si="15"/>
        <v>0</v>
      </c>
      <c r="AN31" s="35"/>
      <c r="AO31" s="85" t="str">
        <f t="shared" si="16"/>
        <v/>
      </c>
      <c r="AP31" s="87">
        <f t="shared" si="17"/>
        <v>0</v>
      </c>
    </row>
    <row r="32" spans="2:42" ht="15" customHeight="1" x14ac:dyDescent="0.25">
      <c r="B32">
        <v>15</v>
      </c>
      <c r="C32" s="20"/>
      <c r="D32" s="9"/>
      <c r="E32" s="9"/>
      <c r="F32" s="9"/>
      <c r="G32" s="30"/>
      <c r="H32" s="11"/>
      <c r="I32" s="12"/>
      <c r="J32" s="12"/>
      <c r="K32" s="12"/>
      <c r="L32" s="12"/>
      <c r="M32" s="13"/>
      <c r="N32" s="4" t="str">
        <f t="shared" si="0"/>
        <v/>
      </c>
      <c r="O32" s="4" t="str">
        <f t="shared" si="1"/>
        <v/>
      </c>
      <c r="P32" s="4" t="str">
        <f t="shared" si="2"/>
        <v/>
      </c>
      <c r="Q32" s="4" t="str">
        <f t="shared" si="18"/>
        <v/>
      </c>
      <c r="R32" s="4" t="str">
        <f t="shared" si="3"/>
        <v/>
      </c>
      <c r="S32" s="4" t="str">
        <f t="shared" si="4"/>
        <v/>
      </c>
      <c r="T32" s="4">
        <f t="shared" si="5"/>
        <v>0</v>
      </c>
      <c r="U32" s="10" t="b">
        <f t="shared" si="6"/>
        <v>0</v>
      </c>
      <c r="V32" s="10" t="b">
        <f t="shared" si="7"/>
        <v>0</v>
      </c>
      <c r="W32" s="10" t="b">
        <f t="shared" si="8"/>
        <v>0</v>
      </c>
      <c r="X32" s="10" t="b">
        <f t="shared" si="9"/>
        <v>0</v>
      </c>
      <c r="Y32" s="10" t="b">
        <f t="shared" si="10"/>
        <v>0</v>
      </c>
      <c r="Z32" s="10" t="b">
        <f t="shared" si="19"/>
        <v>0</v>
      </c>
      <c r="AA32" s="10" t="b">
        <f t="shared" si="20"/>
        <v>0</v>
      </c>
      <c r="AB32" s="10" t="b">
        <f t="shared" si="21"/>
        <v>0</v>
      </c>
      <c r="AC32" s="10" t="b">
        <f t="shared" si="22"/>
        <v>0</v>
      </c>
      <c r="AD32" s="10" t="b">
        <f t="shared" si="23"/>
        <v>0</v>
      </c>
      <c r="AE32" s="68" t="str">
        <f t="shared" si="11"/>
        <v/>
      </c>
      <c r="AF32" s="102" t="str">
        <f t="shared" si="12"/>
        <v/>
      </c>
      <c r="AG32" s="60" t="str">
        <f t="shared" si="24"/>
        <v/>
      </c>
      <c r="AH32" s="14" t="str">
        <f t="shared" si="25"/>
        <v/>
      </c>
      <c r="AI32" s="9"/>
      <c r="AJ32" s="84" t="str">
        <f t="shared" si="13"/>
        <v/>
      </c>
      <c r="AK32" s="55"/>
      <c r="AL32" s="85" t="str">
        <f t="shared" si="14"/>
        <v/>
      </c>
      <c r="AM32" s="86">
        <f t="shared" si="15"/>
        <v>0</v>
      </c>
      <c r="AN32" s="35"/>
      <c r="AO32" s="85" t="str">
        <f t="shared" si="16"/>
        <v/>
      </c>
      <c r="AP32" s="87">
        <f t="shared" si="17"/>
        <v>0</v>
      </c>
    </row>
    <row r="33" spans="2:42" ht="15" customHeight="1" x14ac:dyDescent="0.25">
      <c r="B33">
        <v>16</v>
      </c>
      <c r="C33" s="20"/>
      <c r="D33" s="9"/>
      <c r="E33" s="9"/>
      <c r="F33" s="9"/>
      <c r="G33" s="30"/>
      <c r="H33" s="11"/>
      <c r="I33" s="12"/>
      <c r="J33" s="12"/>
      <c r="K33" s="12"/>
      <c r="L33" s="12"/>
      <c r="M33" s="13"/>
      <c r="N33" s="4" t="str">
        <f t="shared" si="0"/>
        <v/>
      </c>
      <c r="O33" s="4" t="str">
        <f t="shared" si="1"/>
        <v/>
      </c>
      <c r="P33" s="4" t="str">
        <f t="shared" si="2"/>
        <v/>
      </c>
      <c r="Q33" s="4" t="str">
        <f t="shared" si="18"/>
        <v/>
      </c>
      <c r="R33" s="4" t="str">
        <f t="shared" si="3"/>
        <v/>
      </c>
      <c r="S33" s="4" t="str">
        <f t="shared" si="4"/>
        <v/>
      </c>
      <c r="T33" s="4">
        <f t="shared" si="5"/>
        <v>0</v>
      </c>
      <c r="U33" s="10" t="b">
        <f t="shared" si="6"/>
        <v>0</v>
      </c>
      <c r="V33" s="10" t="b">
        <f t="shared" si="7"/>
        <v>0</v>
      </c>
      <c r="W33" s="10" t="b">
        <f t="shared" si="8"/>
        <v>0</v>
      </c>
      <c r="X33" s="10" t="b">
        <f t="shared" si="9"/>
        <v>0</v>
      </c>
      <c r="Y33" s="10" t="b">
        <f t="shared" si="10"/>
        <v>0</v>
      </c>
      <c r="Z33" s="10" t="b">
        <f t="shared" si="19"/>
        <v>0</v>
      </c>
      <c r="AA33" s="10" t="b">
        <f t="shared" si="20"/>
        <v>0</v>
      </c>
      <c r="AB33" s="10" t="b">
        <f t="shared" si="21"/>
        <v>0</v>
      </c>
      <c r="AC33" s="10" t="b">
        <f t="shared" si="22"/>
        <v>0</v>
      </c>
      <c r="AD33" s="10" t="b">
        <f t="shared" si="23"/>
        <v>0</v>
      </c>
      <c r="AE33" s="68" t="str">
        <f t="shared" si="11"/>
        <v/>
      </c>
      <c r="AF33" s="102" t="str">
        <f t="shared" si="12"/>
        <v/>
      </c>
      <c r="AG33" s="60" t="str">
        <f t="shared" si="24"/>
        <v/>
      </c>
      <c r="AH33" s="14" t="str">
        <f t="shared" si="25"/>
        <v/>
      </c>
      <c r="AI33" s="9"/>
      <c r="AJ33" s="84" t="str">
        <f t="shared" si="13"/>
        <v/>
      </c>
      <c r="AK33" s="55"/>
      <c r="AL33" s="85" t="str">
        <f t="shared" si="14"/>
        <v/>
      </c>
      <c r="AM33" s="86">
        <f t="shared" si="15"/>
        <v>0</v>
      </c>
      <c r="AN33" s="35"/>
      <c r="AO33" s="85" t="str">
        <f t="shared" si="16"/>
        <v/>
      </c>
      <c r="AP33" s="87">
        <f t="shared" si="17"/>
        <v>0</v>
      </c>
    </row>
    <row r="34" spans="2:42" ht="15" customHeight="1" x14ac:dyDescent="0.25">
      <c r="B34">
        <v>17</v>
      </c>
      <c r="C34" s="20"/>
      <c r="D34" s="9"/>
      <c r="E34" s="9"/>
      <c r="F34" s="9"/>
      <c r="G34" s="30"/>
      <c r="H34" s="11"/>
      <c r="I34" s="12"/>
      <c r="J34" s="12"/>
      <c r="K34" s="12"/>
      <c r="L34" s="12"/>
      <c r="M34" s="13"/>
      <c r="N34" s="4" t="str">
        <f t="shared" si="0"/>
        <v/>
      </c>
      <c r="O34" s="4" t="str">
        <f t="shared" si="1"/>
        <v/>
      </c>
      <c r="P34" s="4" t="str">
        <f t="shared" si="2"/>
        <v/>
      </c>
      <c r="Q34" s="4" t="str">
        <f t="shared" si="18"/>
        <v/>
      </c>
      <c r="R34" s="4" t="str">
        <f t="shared" si="3"/>
        <v/>
      </c>
      <c r="S34" s="4" t="str">
        <f t="shared" si="4"/>
        <v/>
      </c>
      <c r="T34" s="4">
        <f t="shared" si="5"/>
        <v>0</v>
      </c>
      <c r="U34" s="10" t="b">
        <f t="shared" si="6"/>
        <v>0</v>
      </c>
      <c r="V34" s="10" t="b">
        <f t="shared" si="7"/>
        <v>0</v>
      </c>
      <c r="W34" s="10" t="b">
        <f t="shared" si="8"/>
        <v>0</v>
      </c>
      <c r="X34" s="10" t="b">
        <f t="shared" si="9"/>
        <v>0</v>
      </c>
      <c r="Y34" s="10" t="b">
        <f t="shared" si="10"/>
        <v>0</v>
      </c>
      <c r="Z34" s="10" t="b">
        <f t="shared" si="19"/>
        <v>0</v>
      </c>
      <c r="AA34" s="10" t="b">
        <f t="shared" si="20"/>
        <v>0</v>
      </c>
      <c r="AB34" s="10" t="b">
        <f t="shared" si="21"/>
        <v>0</v>
      </c>
      <c r="AC34" s="10" t="b">
        <f t="shared" si="22"/>
        <v>0</v>
      </c>
      <c r="AD34" s="10" t="b">
        <f t="shared" si="23"/>
        <v>0</v>
      </c>
      <c r="AE34" s="68" t="str">
        <f t="shared" si="11"/>
        <v/>
      </c>
      <c r="AF34" s="102" t="str">
        <f t="shared" si="12"/>
        <v/>
      </c>
      <c r="AG34" s="60" t="str">
        <f t="shared" si="24"/>
        <v/>
      </c>
      <c r="AH34" s="14" t="str">
        <f t="shared" si="25"/>
        <v/>
      </c>
      <c r="AI34" s="9"/>
      <c r="AJ34" s="84" t="str">
        <f t="shared" si="13"/>
        <v/>
      </c>
      <c r="AK34" s="55"/>
      <c r="AL34" s="85" t="str">
        <f t="shared" si="14"/>
        <v/>
      </c>
      <c r="AM34" s="86">
        <f t="shared" si="15"/>
        <v>0</v>
      </c>
      <c r="AN34" s="35"/>
      <c r="AO34" s="85" t="str">
        <f t="shared" si="16"/>
        <v/>
      </c>
      <c r="AP34" s="87">
        <f t="shared" si="17"/>
        <v>0</v>
      </c>
    </row>
    <row r="35" spans="2:42" ht="15" customHeight="1" x14ac:dyDescent="0.25">
      <c r="B35">
        <v>18</v>
      </c>
      <c r="C35" s="20"/>
      <c r="D35" s="9"/>
      <c r="E35" s="9"/>
      <c r="F35" s="9"/>
      <c r="G35" s="30"/>
      <c r="H35" s="11"/>
      <c r="I35" s="12"/>
      <c r="J35" s="12"/>
      <c r="K35" s="12"/>
      <c r="L35" s="12"/>
      <c r="M35" s="13"/>
      <c r="N35" s="4" t="str">
        <f t="shared" si="0"/>
        <v/>
      </c>
      <c r="O35" s="4" t="str">
        <f t="shared" si="1"/>
        <v/>
      </c>
      <c r="P35" s="4" t="str">
        <f t="shared" si="2"/>
        <v/>
      </c>
      <c r="Q35" s="4" t="str">
        <f t="shared" si="18"/>
        <v/>
      </c>
      <c r="R35" s="4" t="str">
        <f t="shared" si="3"/>
        <v/>
      </c>
      <c r="S35" s="4" t="str">
        <f t="shared" si="4"/>
        <v/>
      </c>
      <c r="T35" s="4">
        <f t="shared" si="5"/>
        <v>0</v>
      </c>
      <c r="U35" s="10" t="b">
        <f t="shared" si="6"/>
        <v>0</v>
      </c>
      <c r="V35" s="10" t="b">
        <f t="shared" si="7"/>
        <v>0</v>
      </c>
      <c r="W35" s="10" t="b">
        <f t="shared" si="8"/>
        <v>0</v>
      </c>
      <c r="X35" s="10" t="b">
        <f t="shared" si="9"/>
        <v>0</v>
      </c>
      <c r="Y35" s="10" t="b">
        <f t="shared" si="10"/>
        <v>0</v>
      </c>
      <c r="Z35" s="10" t="b">
        <f t="shared" si="19"/>
        <v>0</v>
      </c>
      <c r="AA35" s="10" t="b">
        <f t="shared" si="20"/>
        <v>0</v>
      </c>
      <c r="AB35" s="10" t="b">
        <f t="shared" si="21"/>
        <v>0</v>
      </c>
      <c r="AC35" s="10" t="b">
        <f t="shared" si="22"/>
        <v>0</v>
      </c>
      <c r="AD35" s="10" t="b">
        <f t="shared" si="23"/>
        <v>0</v>
      </c>
      <c r="AE35" s="68" t="str">
        <f t="shared" si="11"/>
        <v/>
      </c>
      <c r="AF35" s="102" t="str">
        <f t="shared" si="12"/>
        <v/>
      </c>
      <c r="AG35" s="60" t="str">
        <f t="shared" si="24"/>
        <v/>
      </c>
      <c r="AH35" s="14" t="str">
        <f t="shared" si="25"/>
        <v/>
      </c>
      <c r="AI35" s="9"/>
      <c r="AJ35" s="84" t="str">
        <f t="shared" si="13"/>
        <v/>
      </c>
      <c r="AK35" s="55"/>
      <c r="AL35" s="85" t="str">
        <f t="shared" si="14"/>
        <v/>
      </c>
      <c r="AM35" s="86">
        <f t="shared" si="15"/>
        <v>0</v>
      </c>
      <c r="AN35" s="35"/>
      <c r="AO35" s="85" t="str">
        <f t="shared" si="16"/>
        <v/>
      </c>
      <c r="AP35" s="87">
        <f t="shared" si="17"/>
        <v>0</v>
      </c>
    </row>
    <row r="36" spans="2:42" ht="15" customHeight="1" x14ac:dyDescent="0.25">
      <c r="B36">
        <v>19</v>
      </c>
      <c r="C36" s="20"/>
      <c r="D36" s="9"/>
      <c r="E36" s="9"/>
      <c r="F36" s="9"/>
      <c r="G36" s="30"/>
      <c r="H36" s="11"/>
      <c r="I36" s="12"/>
      <c r="J36" s="12"/>
      <c r="K36" s="12"/>
      <c r="L36" s="12"/>
      <c r="M36" s="13"/>
      <c r="N36" s="4" t="str">
        <f t="shared" si="0"/>
        <v/>
      </c>
      <c r="O36" s="4" t="str">
        <f t="shared" si="1"/>
        <v/>
      </c>
      <c r="P36" s="4" t="str">
        <f t="shared" si="2"/>
        <v/>
      </c>
      <c r="Q36" s="4" t="str">
        <f t="shared" si="18"/>
        <v/>
      </c>
      <c r="R36" s="4" t="str">
        <f t="shared" si="3"/>
        <v/>
      </c>
      <c r="S36" s="4" t="str">
        <f t="shared" si="4"/>
        <v/>
      </c>
      <c r="T36" s="4">
        <f t="shared" si="5"/>
        <v>0</v>
      </c>
      <c r="U36" s="10" t="b">
        <f t="shared" si="6"/>
        <v>0</v>
      </c>
      <c r="V36" s="10" t="b">
        <f t="shared" si="7"/>
        <v>0</v>
      </c>
      <c r="W36" s="10" t="b">
        <f t="shared" si="8"/>
        <v>0</v>
      </c>
      <c r="X36" s="10" t="b">
        <f t="shared" si="9"/>
        <v>0</v>
      </c>
      <c r="Y36" s="10" t="b">
        <f t="shared" si="10"/>
        <v>0</v>
      </c>
      <c r="Z36" s="10" t="b">
        <f t="shared" si="19"/>
        <v>0</v>
      </c>
      <c r="AA36" s="10" t="b">
        <f t="shared" si="20"/>
        <v>0</v>
      </c>
      <c r="AB36" s="10" t="b">
        <f t="shared" si="21"/>
        <v>0</v>
      </c>
      <c r="AC36" s="10" t="b">
        <f t="shared" si="22"/>
        <v>0</v>
      </c>
      <c r="AD36" s="10" t="b">
        <f t="shared" si="23"/>
        <v>0</v>
      </c>
      <c r="AE36" s="68" t="str">
        <f t="shared" si="11"/>
        <v/>
      </c>
      <c r="AF36" s="102" t="str">
        <f t="shared" si="12"/>
        <v/>
      </c>
      <c r="AG36" s="60" t="str">
        <f t="shared" si="24"/>
        <v/>
      </c>
      <c r="AH36" s="14" t="str">
        <f t="shared" si="25"/>
        <v/>
      </c>
      <c r="AI36" s="9"/>
      <c r="AJ36" s="84" t="str">
        <f t="shared" si="13"/>
        <v/>
      </c>
      <c r="AK36" s="55"/>
      <c r="AL36" s="85" t="str">
        <f t="shared" si="14"/>
        <v/>
      </c>
      <c r="AM36" s="86">
        <f t="shared" si="15"/>
        <v>0</v>
      </c>
      <c r="AN36" s="35"/>
      <c r="AO36" s="85" t="str">
        <f t="shared" si="16"/>
        <v/>
      </c>
      <c r="AP36" s="87">
        <f t="shared" si="17"/>
        <v>0</v>
      </c>
    </row>
    <row r="37" spans="2:42" ht="15" customHeight="1" x14ac:dyDescent="0.25">
      <c r="B37">
        <v>20</v>
      </c>
      <c r="C37" s="20"/>
      <c r="D37" s="9"/>
      <c r="E37" s="9"/>
      <c r="F37" s="9"/>
      <c r="G37" s="30"/>
      <c r="H37" s="11"/>
      <c r="I37" s="12"/>
      <c r="J37" s="12"/>
      <c r="K37" s="12"/>
      <c r="L37" s="12"/>
      <c r="M37" s="13"/>
      <c r="N37" s="4" t="str">
        <f t="shared" si="0"/>
        <v/>
      </c>
      <c r="O37" s="4" t="str">
        <f t="shared" si="1"/>
        <v/>
      </c>
      <c r="P37" s="4" t="str">
        <f t="shared" si="2"/>
        <v/>
      </c>
      <c r="Q37" s="4" t="str">
        <f t="shared" si="18"/>
        <v/>
      </c>
      <c r="R37" s="4" t="str">
        <f t="shared" si="3"/>
        <v/>
      </c>
      <c r="S37" s="4" t="str">
        <f t="shared" si="4"/>
        <v/>
      </c>
      <c r="T37" s="4">
        <f t="shared" si="5"/>
        <v>0</v>
      </c>
      <c r="U37" s="10" t="b">
        <f t="shared" si="6"/>
        <v>0</v>
      </c>
      <c r="V37" s="10" t="b">
        <f t="shared" si="7"/>
        <v>0</v>
      </c>
      <c r="W37" s="10" t="b">
        <f t="shared" si="8"/>
        <v>0</v>
      </c>
      <c r="X37" s="10" t="b">
        <f t="shared" si="9"/>
        <v>0</v>
      </c>
      <c r="Y37" s="10" t="b">
        <f t="shared" si="10"/>
        <v>0</v>
      </c>
      <c r="Z37" s="10" t="b">
        <f t="shared" si="19"/>
        <v>0</v>
      </c>
      <c r="AA37" s="10" t="b">
        <f t="shared" si="20"/>
        <v>0</v>
      </c>
      <c r="AB37" s="10" t="b">
        <f t="shared" si="21"/>
        <v>0</v>
      </c>
      <c r="AC37" s="10" t="b">
        <f t="shared" si="22"/>
        <v>0</v>
      </c>
      <c r="AD37" s="10" t="b">
        <f t="shared" si="23"/>
        <v>0</v>
      </c>
      <c r="AE37" s="68" t="str">
        <f t="shared" si="11"/>
        <v/>
      </c>
      <c r="AF37" s="102" t="str">
        <f t="shared" si="12"/>
        <v/>
      </c>
      <c r="AG37" s="60" t="str">
        <f t="shared" si="24"/>
        <v/>
      </c>
      <c r="AH37" s="14" t="str">
        <f t="shared" si="25"/>
        <v/>
      </c>
      <c r="AI37" s="9"/>
      <c r="AJ37" s="84" t="str">
        <f t="shared" si="13"/>
        <v/>
      </c>
      <c r="AK37" s="55"/>
      <c r="AL37" s="85" t="str">
        <f t="shared" si="14"/>
        <v/>
      </c>
      <c r="AM37" s="86">
        <f t="shared" si="15"/>
        <v>0</v>
      </c>
      <c r="AN37" s="35"/>
      <c r="AO37" s="85" t="str">
        <f t="shared" si="16"/>
        <v/>
      </c>
      <c r="AP37" s="87">
        <f t="shared" si="17"/>
        <v>0</v>
      </c>
    </row>
    <row r="38" spans="2:42" ht="15" customHeight="1" x14ac:dyDescent="0.25">
      <c r="B38">
        <v>21</v>
      </c>
      <c r="C38" s="20"/>
      <c r="D38" s="9"/>
      <c r="E38" s="9"/>
      <c r="F38" s="9"/>
      <c r="G38" s="30"/>
      <c r="H38" s="11"/>
      <c r="I38" s="12"/>
      <c r="J38" s="12"/>
      <c r="K38" s="12"/>
      <c r="L38" s="12"/>
      <c r="M38" s="13"/>
      <c r="N38" s="4" t="str">
        <f t="shared" si="0"/>
        <v/>
      </c>
      <c r="O38" s="4" t="str">
        <f t="shared" si="1"/>
        <v/>
      </c>
      <c r="P38" s="4" t="str">
        <f t="shared" si="2"/>
        <v/>
      </c>
      <c r="Q38" s="4" t="str">
        <f t="shared" si="18"/>
        <v/>
      </c>
      <c r="R38" s="4" t="str">
        <f t="shared" si="3"/>
        <v/>
      </c>
      <c r="S38" s="4" t="str">
        <f t="shared" si="4"/>
        <v/>
      </c>
      <c r="T38" s="4">
        <f t="shared" si="5"/>
        <v>0</v>
      </c>
      <c r="U38" s="10" t="b">
        <f t="shared" si="6"/>
        <v>0</v>
      </c>
      <c r="V38" s="10" t="b">
        <f t="shared" si="7"/>
        <v>0</v>
      </c>
      <c r="W38" s="10" t="b">
        <f t="shared" si="8"/>
        <v>0</v>
      </c>
      <c r="X38" s="10" t="b">
        <f t="shared" si="9"/>
        <v>0</v>
      </c>
      <c r="Y38" s="10" t="b">
        <f t="shared" si="10"/>
        <v>0</v>
      </c>
      <c r="Z38" s="10" t="b">
        <f t="shared" si="19"/>
        <v>0</v>
      </c>
      <c r="AA38" s="10" t="b">
        <f t="shared" si="20"/>
        <v>0</v>
      </c>
      <c r="AB38" s="10" t="b">
        <f t="shared" si="21"/>
        <v>0</v>
      </c>
      <c r="AC38" s="10" t="b">
        <f t="shared" si="22"/>
        <v>0</v>
      </c>
      <c r="AD38" s="10" t="b">
        <f t="shared" si="23"/>
        <v>0</v>
      </c>
      <c r="AE38" s="68" t="str">
        <f t="shared" si="11"/>
        <v/>
      </c>
      <c r="AF38" s="102" t="str">
        <f t="shared" si="12"/>
        <v/>
      </c>
      <c r="AG38" s="60" t="str">
        <f t="shared" si="24"/>
        <v/>
      </c>
      <c r="AH38" s="14" t="str">
        <f t="shared" si="25"/>
        <v/>
      </c>
      <c r="AI38" s="9"/>
      <c r="AJ38" s="84" t="str">
        <f t="shared" si="13"/>
        <v/>
      </c>
      <c r="AK38" s="55"/>
      <c r="AL38" s="85" t="str">
        <f t="shared" si="14"/>
        <v/>
      </c>
      <c r="AM38" s="86">
        <f t="shared" si="15"/>
        <v>0</v>
      </c>
      <c r="AN38" s="35"/>
      <c r="AO38" s="85" t="str">
        <f t="shared" si="16"/>
        <v/>
      </c>
      <c r="AP38" s="87">
        <f t="shared" si="17"/>
        <v>0</v>
      </c>
    </row>
    <row r="39" spans="2:42" ht="15" customHeight="1" x14ac:dyDescent="0.25">
      <c r="B39">
        <v>22</v>
      </c>
      <c r="C39" s="20"/>
      <c r="D39" s="9"/>
      <c r="E39" s="9"/>
      <c r="F39" s="9"/>
      <c r="G39" s="30"/>
      <c r="H39" s="11"/>
      <c r="I39" s="12"/>
      <c r="J39" s="12"/>
      <c r="K39" s="12"/>
      <c r="L39" s="12"/>
      <c r="M39" s="13"/>
      <c r="N39" s="4" t="str">
        <f t="shared" si="0"/>
        <v/>
      </c>
      <c r="O39" s="4" t="str">
        <f t="shared" si="1"/>
        <v/>
      </c>
      <c r="P39" s="4" t="str">
        <f t="shared" si="2"/>
        <v/>
      </c>
      <c r="Q39" s="4" t="str">
        <f t="shared" si="18"/>
        <v/>
      </c>
      <c r="R39" s="4" t="str">
        <f t="shared" si="3"/>
        <v/>
      </c>
      <c r="S39" s="4" t="str">
        <f t="shared" si="4"/>
        <v/>
      </c>
      <c r="T39" s="4">
        <f t="shared" si="5"/>
        <v>0</v>
      </c>
      <c r="U39" s="10" t="b">
        <f t="shared" si="6"/>
        <v>0</v>
      </c>
      <c r="V39" s="10" t="b">
        <f t="shared" si="7"/>
        <v>0</v>
      </c>
      <c r="W39" s="10" t="b">
        <f t="shared" si="8"/>
        <v>0</v>
      </c>
      <c r="X39" s="10" t="b">
        <f t="shared" si="9"/>
        <v>0</v>
      </c>
      <c r="Y39" s="10" t="b">
        <f t="shared" si="10"/>
        <v>0</v>
      </c>
      <c r="Z39" s="10" t="b">
        <f t="shared" si="19"/>
        <v>0</v>
      </c>
      <c r="AA39" s="10" t="b">
        <f t="shared" si="20"/>
        <v>0</v>
      </c>
      <c r="AB39" s="10" t="b">
        <f t="shared" si="21"/>
        <v>0</v>
      </c>
      <c r="AC39" s="10" t="b">
        <f t="shared" si="22"/>
        <v>0</v>
      </c>
      <c r="AD39" s="10" t="b">
        <f t="shared" si="23"/>
        <v>0</v>
      </c>
      <c r="AE39" s="68" t="str">
        <f t="shared" si="11"/>
        <v/>
      </c>
      <c r="AF39" s="102" t="str">
        <f t="shared" si="12"/>
        <v/>
      </c>
      <c r="AG39" s="60" t="str">
        <f t="shared" si="24"/>
        <v/>
      </c>
      <c r="AH39" s="14" t="str">
        <f t="shared" si="25"/>
        <v/>
      </c>
      <c r="AI39" s="9"/>
      <c r="AJ39" s="84" t="str">
        <f t="shared" si="13"/>
        <v/>
      </c>
      <c r="AK39" s="55"/>
      <c r="AL39" s="85" t="str">
        <f t="shared" si="14"/>
        <v/>
      </c>
      <c r="AM39" s="86">
        <f t="shared" si="15"/>
        <v>0</v>
      </c>
      <c r="AN39" s="35"/>
      <c r="AO39" s="85" t="str">
        <f t="shared" si="16"/>
        <v/>
      </c>
      <c r="AP39" s="87">
        <f t="shared" si="17"/>
        <v>0</v>
      </c>
    </row>
    <row r="40" spans="2:42" ht="15" customHeight="1" x14ac:dyDescent="0.25">
      <c r="B40">
        <v>23</v>
      </c>
      <c r="C40" s="20"/>
      <c r="D40" s="9"/>
      <c r="E40" s="9"/>
      <c r="F40" s="9"/>
      <c r="G40" s="30"/>
      <c r="H40" s="11"/>
      <c r="I40" s="12"/>
      <c r="J40" s="12"/>
      <c r="K40" s="12"/>
      <c r="L40" s="12"/>
      <c r="M40" s="13"/>
      <c r="N40" s="4" t="str">
        <f t="shared" si="0"/>
        <v/>
      </c>
      <c r="O40" s="4" t="str">
        <f t="shared" si="1"/>
        <v/>
      </c>
      <c r="P40" s="4" t="str">
        <f t="shared" si="2"/>
        <v/>
      </c>
      <c r="Q40" s="4" t="str">
        <f t="shared" si="18"/>
        <v/>
      </c>
      <c r="R40" s="4" t="str">
        <f t="shared" si="3"/>
        <v/>
      </c>
      <c r="S40" s="4" t="str">
        <f t="shared" si="4"/>
        <v/>
      </c>
      <c r="T40" s="4">
        <f t="shared" si="5"/>
        <v>0</v>
      </c>
      <c r="U40" s="10" t="b">
        <f t="shared" si="6"/>
        <v>0</v>
      </c>
      <c r="V40" s="10" t="b">
        <f t="shared" si="7"/>
        <v>0</v>
      </c>
      <c r="W40" s="10" t="b">
        <f t="shared" si="8"/>
        <v>0</v>
      </c>
      <c r="X40" s="10" t="b">
        <f t="shared" si="9"/>
        <v>0</v>
      </c>
      <c r="Y40" s="10" t="b">
        <f t="shared" si="10"/>
        <v>0</v>
      </c>
      <c r="Z40" s="10" t="b">
        <f t="shared" si="19"/>
        <v>0</v>
      </c>
      <c r="AA40" s="10" t="b">
        <f t="shared" si="20"/>
        <v>0</v>
      </c>
      <c r="AB40" s="10" t="b">
        <f t="shared" si="21"/>
        <v>0</v>
      </c>
      <c r="AC40" s="10" t="b">
        <f t="shared" si="22"/>
        <v>0</v>
      </c>
      <c r="AD40" s="10" t="b">
        <f t="shared" si="23"/>
        <v>0</v>
      </c>
      <c r="AE40" s="68" t="str">
        <f t="shared" si="11"/>
        <v/>
      </c>
      <c r="AF40" s="102" t="str">
        <f t="shared" si="12"/>
        <v/>
      </c>
      <c r="AG40" s="60" t="str">
        <f t="shared" si="24"/>
        <v/>
      </c>
      <c r="AH40" s="14" t="str">
        <f t="shared" si="25"/>
        <v/>
      </c>
      <c r="AI40" s="9"/>
      <c r="AJ40" s="84" t="str">
        <f t="shared" si="13"/>
        <v/>
      </c>
      <c r="AK40" s="55"/>
      <c r="AL40" s="85" t="str">
        <f t="shared" si="14"/>
        <v/>
      </c>
      <c r="AM40" s="86">
        <f t="shared" si="15"/>
        <v>0</v>
      </c>
      <c r="AN40" s="35"/>
      <c r="AO40" s="85" t="str">
        <f t="shared" si="16"/>
        <v/>
      </c>
      <c r="AP40" s="87">
        <f t="shared" si="17"/>
        <v>0</v>
      </c>
    </row>
    <row r="41" spans="2:42" ht="15" customHeight="1" x14ac:dyDescent="0.25">
      <c r="B41">
        <v>24</v>
      </c>
      <c r="C41" s="20"/>
      <c r="D41" s="9"/>
      <c r="E41" s="9"/>
      <c r="F41" s="9"/>
      <c r="G41" s="30"/>
      <c r="H41" s="11"/>
      <c r="I41" s="12"/>
      <c r="J41" s="12"/>
      <c r="K41" s="12"/>
      <c r="L41" s="12"/>
      <c r="M41" s="13"/>
      <c r="N41" s="4" t="str">
        <f t="shared" si="0"/>
        <v/>
      </c>
      <c r="O41" s="4" t="str">
        <f t="shared" si="1"/>
        <v/>
      </c>
      <c r="P41" s="4" t="str">
        <f t="shared" si="2"/>
        <v/>
      </c>
      <c r="Q41" s="4" t="str">
        <f t="shared" si="18"/>
        <v/>
      </c>
      <c r="R41" s="4" t="str">
        <f t="shared" si="3"/>
        <v/>
      </c>
      <c r="S41" s="4" t="str">
        <f t="shared" si="4"/>
        <v/>
      </c>
      <c r="T41" s="4">
        <f t="shared" si="5"/>
        <v>0</v>
      </c>
      <c r="U41" s="10" t="b">
        <f t="shared" si="6"/>
        <v>0</v>
      </c>
      <c r="V41" s="10" t="b">
        <f t="shared" si="7"/>
        <v>0</v>
      </c>
      <c r="W41" s="10" t="b">
        <f t="shared" si="8"/>
        <v>0</v>
      </c>
      <c r="X41" s="10" t="b">
        <f t="shared" si="9"/>
        <v>0</v>
      </c>
      <c r="Y41" s="10" t="b">
        <f t="shared" si="10"/>
        <v>0</v>
      </c>
      <c r="Z41" s="10" t="b">
        <f t="shared" si="19"/>
        <v>0</v>
      </c>
      <c r="AA41" s="10" t="b">
        <f t="shared" si="20"/>
        <v>0</v>
      </c>
      <c r="AB41" s="10" t="b">
        <f t="shared" si="21"/>
        <v>0</v>
      </c>
      <c r="AC41" s="10" t="b">
        <f t="shared" si="22"/>
        <v>0</v>
      </c>
      <c r="AD41" s="10" t="b">
        <f t="shared" si="23"/>
        <v>0</v>
      </c>
      <c r="AE41" s="68" t="str">
        <f t="shared" si="11"/>
        <v/>
      </c>
      <c r="AF41" s="102" t="str">
        <f t="shared" si="12"/>
        <v/>
      </c>
      <c r="AG41" s="60" t="str">
        <f t="shared" si="24"/>
        <v/>
      </c>
      <c r="AH41" s="14" t="str">
        <f t="shared" si="25"/>
        <v/>
      </c>
      <c r="AI41" s="9"/>
      <c r="AJ41" s="84" t="str">
        <f t="shared" si="13"/>
        <v/>
      </c>
      <c r="AK41" s="55"/>
      <c r="AL41" s="85" t="str">
        <f t="shared" si="14"/>
        <v/>
      </c>
      <c r="AM41" s="86">
        <f t="shared" si="15"/>
        <v>0</v>
      </c>
      <c r="AN41" s="35"/>
      <c r="AO41" s="85" t="str">
        <f t="shared" si="16"/>
        <v/>
      </c>
      <c r="AP41" s="87">
        <f t="shared" si="17"/>
        <v>0</v>
      </c>
    </row>
    <row r="42" spans="2:42" ht="15" customHeight="1" x14ac:dyDescent="0.25">
      <c r="B42">
        <v>25</v>
      </c>
      <c r="C42" s="20"/>
      <c r="D42" s="9"/>
      <c r="E42" s="9"/>
      <c r="F42" s="9"/>
      <c r="G42" s="30"/>
      <c r="H42" s="11"/>
      <c r="I42" s="12"/>
      <c r="J42" s="12"/>
      <c r="K42" s="12"/>
      <c r="L42" s="12"/>
      <c r="M42" s="13"/>
      <c r="N42" s="4" t="str">
        <f t="shared" si="0"/>
        <v/>
      </c>
      <c r="O42" s="4" t="str">
        <f t="shared" si="1"/>
        <v/>
      </c>
      <c r="P42" s="4" t="str">
        <f t="shared" si="2"/>
        <v/>
      </c>
      <c r="Q42" s="4" t="str">
        <f t="shared" si="18"/>
        <v/>
      </c>
      <c r="R42" s="4" t="str">
        <f t="shared" si="3"/>
        <v/>
      </c>
      <c r="S42" s="4" t="str">
        <f t="shared" si="4"/>
        <v/>
      </c>
      <c r="T42" s="4">
        <f t="shared" si="5"/>
        <v>0</v>
      </c>
      <c r="U42" s="10" t="b">
        <f t="shared" si="6"/>
        <v>0</v>
      </c>
      <c r="V42" s="10" t="b">
        <f t="shared" si="7"/>
        <v>0</v>
      </c>
      <c r="W42" s="10" t="b">
        <f t="shared" si="8"/>
        <v>0</v>
      </c>
      <c r="X42" s="10" t="b">
        <f t="shared" si="9"/>
        <v>0</v>
      </c>
      <c r="Y42" s="10" t="b">
        <f t="shared" si="10"/>
        <v>0</v>
      </c>
      <c r="Z42" s="10" t="b">
        <f t="shared" si="19"/>
        <v>0</v>
      </c>
      <c r="AA42" s="10" t="b">
        <f t="shared" si="20"/>
        <v>0</v>
      </c>
      <c r="AB42" s="10" t="b">
        <f t="shared" si="21"/>
        <v>0</v>
      </c>
      <c r="AC42" s="10" t="b">
        <f t="shared" si="22"/>
        <v>0</v>
      </c>
      <c r="AD42" s="10" t="b">
        <f t="shared" si="23"/>
        <v>0</v>
      </c>
      <c r="AE42" s="68" t="str">
        <f t="shared" si="11"/>
        <v/>
      </c>
      <c r="AF42" s="102" t="str">
        <f t="shared" si="12"/>
        <v/>
      </c>
      <c r="AG42" s="60" t="str">
        <f t="shared" si="24"/>
        <v/>
      </c>
      <c r="AH42" s="14" t="str">
        <f t="shared" si="25"/>
        <v/>
      </c>
      <c r="AI42" s="9"/>
      <c r="AJ42" s="84" t="str">
        <f t="shared" si="13"/>
        <v/>
      </c>
      <c r="AK42" s="55"/>
      <c r="AL42" s="85" t="str">
        <f t="shared" si="14"/>
        <v/>
      </c>
      <c r="AM42" s="86">
        <f t="shared" si="15"/>
        <v>0</v>
      </c>
      <c r="AN42" s="35"/>
      <c r="AO42" s="85" t="str">
        <f t="shared" si="16"/>
        <v/>
      </c>
      <c r="AP42" s="87">
        <f t="shared" si="17"/>
        <v>0</v>
      </c>
    </row>
    <row r="43" spans="2:42" ht="15" customHeight="1" x14ac:dyDescent="0.25">
      <c r="B43">
        <v>26</v>
      </c>
      <c r="C43" s="20"/>
      <c r="D43" s="9"/>
      <c r="E43" s="9"/>
      <c r="F43" s="9"/>
      <c r="G43" s="30"/>
      <c r="H43" s="11"/>
      <c r="I43" s="12"/>
      <c r="J43" s="12"/>
      <c r="K43" s="12"/>
      <c r="L43" s="12"/>
      <c r="M43" s="13"/>
      <c r="N43" s="4" t="str">
        <f t="shared" si="0"/>
        <v/>
      </c>
      <c r="O43" s="4" t="str">
        <f t="shared" si="1"/>
        <v/>
      </c>
      <c r="P43" s="4" t="str">
        <f t="shared" si="2"/>
        <v/>
      </c>
      <c r="Q43" s="4" t="str">
        <f t="shared" si="18"/>
        <v/>
      </c>
      <c r="R43" s="4" t="str">
        <f t="shared" si="3"/>
        <v/>
      </c>
      <c r="S43" s="4" t="str">
        <f t="shared" si="4"/>
        <v/>
      </c>
      <c r="T43" s="4">
        <f t="shared" si="5"/>
        <v>0</v>
      </c>
      <c r="U43" s="10" t="b">
        <f t="shared" si="6"/>
        <v>0</v>
      </c>
      <c r="V43" s="10" t="b">
        <f t="shared" si="7"/>
        <v>0</v>
      </c>
      <c r="W43" s="10" t="b">
        <f t="shared" si="8"/>
        <v>0</v>
      </c>
      <c r="X43" s="10" t="b">
        <f t="shared" si="9"/>
        <v>0</v>
      </c>
      <c r="Y43" s="10" t="b">
        <f t="shared" si="10"/>
        <v>0</v>
      </c>
      <c r="Z43" s="10" t="b">
        <f t="shared" si="19"/>
        <v>0</v>
      </c>
      <c r="AA43" s="10" t="b">
        <f t="shared" si="20"/>
        <v>0</v>
      </c>
      <c r="AB43" s="10" t="b">
        <f t="shared" si="21"/>
        <v>0</v>
      </c>
      <c r="AC43" s="10" t="b">
        <f t="shared" si="22"/>
        <v>0</v>
      </c>
      <c r="AD43" s="10" t="b">
        <f t="shared" si="23"/>
        <v>0</v>
      </c>
      <c r="AE43" s="68" t="str">
        <f t="shared" si="11"/>
        <v/>
      </c>
      <c r="AF43" s="102" t="str">
        <f t="shared" si="12"/>
        <v/>
      </c>
      <c r="AG43" s="60" t="str">
        <f t="shared" si="24"/>
        <v/>
      </c>
      <c r="AH43" s="14" t="str">
        <f t="shared" si="25"/>
        <v/>
      </c>
      <c r="AI43" s="9"/>
      <c r="AJ43" s="84" t="str">
        <f t="shared" si="13"/>
        <v/>
      </c>
      <c r="AK43" s="55"/>
      <c r="AL43" s="85" t="str">
        <f t="shared" si="14"/>
        <v/>
      </c>
      <c r="AM43" s="86">
        <f t="shared" si="15"/>
        <v>0</v>
      </c>
      <c r="AN43" s="35"/>
      <c r="AO43" s="85" t="str">
        <f t="shared" si="16"/>
        <v/>
      </c>
      <c r="AP43" s="87">
        <f t="shared" si="17"/>
        <v>0</v>
      </c>
    </row>
    <row r="44" spans="2:42" ht="15" customHeight="1" x14ac:dyDescent="0.25">
      <c r="B44">
        <v>27</v>
      </c>
      <c r="C44" s="20"/>
      <c r="D44" s="9"/>
      <c r="E44" s="9"/>
      <c r="F44" s="9"/>
      <c r="G44" s="30"/>
      <c r="H44" s="11"/>
      <c r="I44" s="12"/>
      <c r="J44" s="12"/>
      <c r="K44" s="12"/>
      <c r="L44" s="12"/>
      <c r="M44" s="13"/>
      <c r="N44" s="4" t="str">
        <f t="shared" si="0"/>
        <v/>
      </c>
      <c r="O44" s="4" t="str">
        <f t="shared" si="1"/>
        <v/>
      </c>
      <c r="P44" s="4" t="str">
        <f t="shared" si="2"/>
        <v/>
      </c>
      <c r="Q44" s="4" t="str">
        <f t="shared" si="18"/>
        <v/>
      </c>
      <c r="R44" s="4" t="str">
        <f t="shared" si="3"/>
        <v/>
      </c>
      <c r="S44" s="4" t="str">
        <f t="shared" si="4"/>
        <v/>
      </c>
      <c r="T44" s="4">
        <f t="shared" si="5"/>
        <v>0</v>
      </c>
      <c r="U44" s="10" t="b">
        <f t="shared" si="6"/>
        <v>0</v>
      </c>
      <c r="V44" s="10" t="b">
        <f t="shared" si="7"/>
        <v>0</v>
      </c>
      <c r="W44" s="10" t="b">
        <f t="shared" si="8"/>
        <v>0</v>
      </c>
      <c r="X44" s="10" t="b">
        <f t="shared" si="9"/>
        <v>0</v>
      </c>
      <c r="Y44" s="10" t="b">
        <f t="shared" si="10"/>
        <v>0</v>
      </c>
      <c r="Z44" s="10" t="b">
        <f t="shared" si="19"/>
        <v>0</v>
      </c>
      <c r="AA44" s="10" t="b">
        <f t="shared" si="20"/>
        <v>0</v>
      </c>
      <c r="AB44" s="10" t="b">
        <f t="shared" si="21"/>
        <v>0</v>
      </c>
      <c r="AC44" s="10" t="b">
        <f t="shared" si="22"/>
        <v>0</v>
      </c>
      <c r="AD44" s="10" t="b">
        <f t="shared" si="23"/>
        <v>0</v>
      </c>
      <c r="AE44" s="68" t="str">
        <f t="shared" si="11"/>
        <v/>
      </c>
      <c r="AF44" s="102" t="str">
        <f t="shared" si="12"/>
        <v/>
      </c>
      <c r="AG44" s="60" t="str">
        <f t="shared" si="24"/>
        <v/>
      </c>
      <c r="AH44" s="14" t="str">
        <f t="shared" si="25"/>
        <v/>
      </c>
      <c r="AI44" s="9"/>
      <c r="AJ44" s="84" t="str">
        <f t="shared" si="13"/>
        <v/>
      </c>
      <c r="AK44" s="55"/>
      <c r="AL44" s="85" t="str">
        <f t="shared" si="14"/>
        <v/>
      </c>
      <c r="AM44" s="86">
        <f t="shared" si="15"/>
        <v>0</v>
      </c>
      <c r="AN44" s="35"/>
      <c r="AO44" s="85" t="str">
        <f t="shared" si="16"/>
        <v/>
      </c>
      <c r="AP44" s="87">
        <f t="shared" si="17"/>
        <v>0</v>
      </c>
    </row>
    <row r="45" spans="2:42" ht="15" customHeight="1" x14ac:dyDescent="0.25">
      <c r="B45">
        <v>28</v>
      </c>
      <c r="C45" s="20"/>
      <c r="D45" s="9"/>
      <c r="E45" s="9"/>
      <c r="F45" s="9"/>
      <c r="G45" s="30"/>
      <c r="H45" s="11"/>
      <c r="I45" s="12"/>
      <c r="J45" s="12"/>
      <c r="K45" s="12"/>
      <c r="L45" s="12"/>
      <c r="M45" s="13"/>
      <c r="N45" s="4" t="str">
        <f t="shared" si="0"/>
        <v/>
      </c>
      <c r="O45" s="4" t="str">
        <f t="shared" si="1"/>
        <v/>
      </c>
      <c r="P45" s="4" t="str">
        <f t="shared" si="2"/>
        <v/>
      </c>
      <c r="Q45" s="4" t="str">
        <f t="shared" si="18"/>
        <v/>
      </c>
      <c r="R45" s="4" t="str">
        <f t="shared" si="3"/>
        <v/>
      </c>
      <c r="S45" s="4" t="str">
        <f t="shared" si="4"/>
        <v/>
      </c>
      <c r="T45" s="4">
        <f t="shared" si="5"/>
        <v>0</v>
      </c>
      <c r="U45" s="10" t="b">
        <f t="shared" si="6"/>
        <v>0</v>
      </c>
      <c r="V45" s="10" t="b">
        <f t="shared" si="7"/>
        <v>0</v>
      </c>
      <c r="W45" s="10" t="b">
        <f t="shared" si="8"/>
        <v>0</v>
      </c>
      <c r="X45" s="10" t="b">
        <f t="shared" si="9"/>
        <v>0</v>
      </c>
      <c r="Y45" s="10" t="b">
        <f t="shared" si="10"/>
        <v>0</v>
      </c>
      <c r="Z45" s="10" t="b">
        <f t="shared" si="19"/>
        <v>0</v>
      </c>
      <c r="AA45" s="10" t="b">
        <f t="shared" si="20"/>
        <v>0</v>
      </c>
      <c r="AB45" s="10" t="b">
        <f t="shared" si="21"/>
        <v>0</v>
      </c>
      <c r="AC45" s="10" t="b">
        <f t="shared" si="22"/>
        <v>0</v>
      </c>
      <c r="AD45" s="10" t="b">
        <f t="shared" si="23"/>
        <v>0</v>
      </c>
      <c r="AE45" s="68" t="str">
        <f t="shared" si="11"/>
        <v/>
      </c>
      <c r="AF45" s="102" t="str">
        <f t="shared" si="12"/>
        <v/>
      </c>
      <c r="AG45" s="60" t="str">
        <f t="shared" si="24"/>
        <v/>
      </c>
      <c r="AH45" s="14" t="str">
        <f t="shared" si="25"/>
        <v/>
      </c>
      <c r="AI45" s="9"/>
      <c r="AJ45" s="84" t="str">
        <f t="shared" si="13"/>
        <v/>
      </c>
      <c r="AK45" s="55"/>
      <c r="AL45" s="85" t="str">
        <f t="shared" si="14"/>
        <v/>
      </c>
      <c r="AM45" s="86">
        <f t="shared" si="15"/>
        <v>0</v>
      </c>
      <c r="AN45" s="35"/>
      <c r="AO45" s="85" t="str">
        <f t="shared" si="16"/>
        <v/>
      </c>
      <c r="AP45" s="87">
        <f t="shared" si="17"/>
        <v>0</v>
      </c>
    </row>
    <row r="46" spans="2:42" ht="15" customHeight="1" x14ac:dyDescent="0.25">
      <c r="B46">
        <v>29</v>
      </c>
      <c r="C46" s="20"/>
      <c r="D46" s="9"/>
      <c r="E46" s="9"/>
      <c r="F46" s="9"/>
      <c r="G46" s="30"/>
      <c r="H46" s="11"/>
      <c r="I46" s="12"/>
      <c r="J46" s="12"/>
      <c r="K46" s="12"/>
      <c r="L46" s="12"/>
      <c r="M46" s="13"/>
      <c r="N46" s="4" t="str">
        <f t="shared" si="0"/>
        <v/>
      </c>
      <c r="O46" s="4" t="str">
        <f t="shared" si="1"/>
        <v/>
      </c>
      <c r="P46" s="4" t="str">
        <f t="shared" si="2"/>
        <v/>
      </c>
      <c r="Q46" s="4" t="str">
        <f t="shared" si="18"/>
        <v/>
      </c>
      <c r="R46" s="4" t="str">
        <f t="shared" si="3"/>
        <v/>
      </c>
      <c r="S46" s="4" t="str">
        <f t="shared" si="4"/>
        <v/>
      </c>
      <c r="T46" s="4">
        <f t="shared" si="5"/>
        <v>0</v>
      </c>
      <c r="U46" s="10" t="b">
        <f t="shared" si="6"/>
        <v>0</v>
      </c>
      <c r="V46" s="10" t="b">
        <f t="shared" si="7"/>
        <v>0</v>
      </c>
      <c r="W46" s="10" t="b">
        <f t="shared" si="8"/>
        <v>0</v>
      </c>
      <c r="X46" s="10" t="b">
        <f t="shared" si="9"/>
        <v>0</v>
      </c>
      <c r="Y46" s="10" t="b">
        <f t="shared" si="10"/>
        <v>0</v>
      </c>
      <c r="Z46" s="10" t="b">
        <f t="shared" si="19"/>
        <v>0</v>
      </c>
      <c r="AA46" s="10" t="b">
        <f t="shared" si="20"/>
        <v>0</v>
      </c>
      <c r="AB46" s="10" t="b">
        <f t="shared" si="21"/>
        <v>0</v>
      </c>
      <c r="AC46" s="10" t="b">
        <f t="shared" si="22"/>
        <v>0</v>
      </c>
      <c r="AD46" s="10" t="b">
        <f t="shared" si="23"/>
        <v>0</v>
      </c>
      <c r="AE46" s="68" t="str">
        <f t="shared" si="11"/>
        <v/>
      </c>
      <c r="AF46" s="102" t="str">
        <f t="shared" si="12"/>
        <v/>
      </c>
      <c r="AG46" s="60" t="str">
        <f t="shared" si="24"/>
        <v/>
      </c>
      <c r="AH46" s="14" t="str">
        <f t="shared" si="25"/>
        <v/>
      </c>
      <c r="AI46" s="9"/>
      <c r="AJ46" s="84" t="str">
        <f t="shared" si="13"/>
        <v/>
      </c>
      <c r="AK46" s="55"/>
      <c r="AL46" s="85" t="str">
        <f t="shared" si="14"/>
        <v/>
      </c>
      <c r="AM46" s="86">
        <f t="shared" si="15"/>
        <v>0</v>
      </c>
      <c r="AN46" s="35"/>
      <c r="AO46" s="85" t="str">
        <f t="shared" si="16"/>
        <v/>
      </c>
      <c r="AP46" s="87">
        <f t="shared" si="17"/>
        <v>0</v>
      </c>
    </row>
    <row r="47" spans="2:42" ht="15" customHeight="1" x14ac:dyDescent="0.25">
      <c r="B47">
        <v>30</v>
      </c>
      <c r="C47" s="20"/>
      <c r="D47" s="9"/>
      <c r="E47" s="9"/>
      <c r="F47" s="9"/>
      <c r="G47" s="30"/>
      <c r="H47" s="11"/>
      <c r="I47" s="12"/>
      <c r="J47" s="12"/>
      <c r="K47" s="12"/>
      <c r="L47" s="12"/>
      <c r="M47" s="13"/>
      <c r="N47" s="4" t="str">
        <f t="shared" si="0"/>
        <v/>
      </c>
      <c r="O47" s="4" t="str">
        <f t="shared" si="1"/>
        <v/>
      </c>
      <c r="P47" s="4" t="str">
        <f t="shared" si="2"/>
        <v/>
      </c>
      <c r="Q47" s="4" t="str">
        <f t="shared" si="18"/>
        <v/>
      </c>
      <c r="R47" s="4" t="str">
        <f t="shared" si="3"/>
        <v/>
      </c>
      <c r="S47" s="4" t="str">
        <f t="shared" si="4"/>
        <v/>
      </c>
      <c r="T47" s="4">
        <f t="shared" si="5"/>
        <v>0</v>
      </c>
      <c r="U47" s="10" t="b">
        <f t="shared" si="6"/>
        <v>0</v>
      </c>
      <c r="V47" s="10" t="b">
        <f t="shared" si="7"/>
        <v>0</v>
      </c>
      <c r="W47" s="10" t="b">
        <f t="shared" si="8"/>
        <v>0</v>
      </c>
      <c r="X47" s="10" t="b">
        <f t="shared" si="9"/>
        <v>0</v>
      </c>
      <c r="Y47" s="10" t="b">
        <f t="shared" si="10"/>
        <v>0</v>
      </c>
      <c r="Z47" s="10" t="b">
        <f t="shared" si="19"/>
        <v>0</v>
      </c>
      <c r="AA47" s="10" t="b">
        <f t="shared" si="20"/>
        <v>0</v>
      </c>
      <c r="AB47" s="10" t="b">
        <f t="shared" si="21"/>
        <v>0</v>
      </c>
      <c r="AC47" s="10" t="b">
        <f t="shared" si="22"/>
        <v>0</v>
      </c>
      <c r="AD47" s="10" t="b">
        <f t="shared" si="23"/>
        <v>0</v>
      </c>
      <c r="AE47" s="68" t="str">
        <f t="shared" si="11"/>
        <v/>
      </c>
      <c r="AF47" s="102" t="str">
        <f t="shared" si="12"/>
        <v/>
      </c>
      <c r="AG47" s="60" t="str">
        <f t="shared" si="24"/>
        <v/>
      </c>
      <c r="AH47" s="14" t="str">
        <f t="shared" si="25"/>
        <v/>
      </c>
      <c r="AI47" s="9"/>
      <c r="AJ47" s="84" t="str">
        <f t="shared" si="13"/>
        <v/>
      </c>
      <c r="AK47" s="55"/>
      <c r="AL47" s="85" t="str">
        <f t="shared" si="14"/>
        <v/>
      </c>
      <c r="AM47" s="86">
        <f t="shared" si="15"/>
        <v>0</v>
      </c>
      <c r="AN47" s="35"/>
      <c r="AO47" s="85" t="str">
        <f t="shared" si="16"/>
        <v/>
      </c>
      <c r="AP47" s="87">
        <f t="shared" si="17"/>
        <v>0</v>
      </c>
    </row>
    <row r="48" spans="2:42" ht="15" customHeight="1" x14ac:dyDescent="0.25">
      <c r="B48">
        <v>31</v>
      </c>
      <c r="C48" s="20"/>
      <c r="D48" s="9"/>
      <c r="E48" s="9"/>
      <c r="F48" s="9"/>
      <c r="G48" s="30"/>
      <c r="H48" s="11"/>
      <c r="I48" s="12"/>
      <c r="J48" s="12"/>
      <c r="K48" s="12"/>
      <c r="L48" s="12"/>
      <c r="M48" s="13"/>
      <c r="N48" s="4" t="str">
        <f t="shared" si="0"/>
        <v/>
      </c>
      <c r="O48" s="4" t="str">
        <f t="shared" si="1"/>
        <v/>
      </c>
      <c r="P48" s="4" t="str">
        <f t="shared" si="2"/>
        <v/>
      </c>
      <c r="Q48" s="4" t="str">
        <f t="shared" si="18"/>
        <v/>
      </c>
      <c r="R48" s="4" t="str">
        <f t="shared" si="3"/>
        <v/>
      </c>
      <c r="S48" s="4" t="str">
        <f t="shared" si="4"/>
        <v/>
      </c>
      <c r="T48" s="4">
        <f t="shared" si="5"/>
        <v>0</v>
      </c>
      <c r="U48" s="10" t="b">
        <f t="shared" si="6"/>
        <v>0</v>
      </c>
      <c r="V48" s="10" t="b">
        <f t="shared" si="7"/>
        <v>0</v>
      </c>
      <c r="W48" s="10" t="b">
        <f t="shared" si="8"/>
        <v>0</v>
      </c>
      <c r="X48" s="10" t="b">
        <f t="shared" si="9"/>
        <v>0</v>
      </c>
      <c r="Y48" s="10" t="b">
        <f t="shared" si="10"/>
        <v>0</v>
      </c>
      <c r="Z48" s="10" t="b">
        <f t="shared" si="19"/>
        <v>0</v>
      </c>
      <c r="AA48" s="10" t="b">
        <f t="shared" si="20"/>
        <v>0</v>
      </c>
      <c r="AB48" s="10" t="b">
        <f t="shared" si="21"/>
        <v>0</v>
      </c>
      <c r="AC48" s="10" t="b">
        <f t="shared" si="22"/>
        <v>0</v>
      </c>
      <c r="AD48" s="10" t="b">
        <f t="shared" si="23"/>
        <v>0</v>
      </c>
      <c r="AE48" s="68" t="str">
        <f t="shared" si="11"/>
        <v/>
      </c>
      <c r="AF48" s="102" t="str">
        <f t="shared" si="12"/>
        <v/>
      </c>
      <c r="AG48" s="60" t="str">
        <f t="shared" si="24"/>
        <v/>
      </c>
      <c r="AH48" s="14" t="str">
        <f t="shared" si="25"/>
        <v/>
      </c>
      <c r="AI48" s="9"/>
      <c r="AJ48" s="84" t="str">
        <f t="shared" si="13"/>
        <v/>
      </c>
      <c r="AK48" s="55"/>
      <c r="AL48" s="85" t="str">
        <f t="shared" si="14"/>
        <v/>
      </c>
      <c r="AM48" s="86">
        <f t="shared" si="15"/>
        <v>0</v>
      </c>
      <c r="AN48" s="35"/>
      <c r="AO48" s="85" t="str">
        <f t="shared" si="16"/>
        <v/>
      </c>
      <c r="AP48" s="87">
        <f t="shared" si="17"/>
        <v>0</v>
      </c>
    </row>
    <row r="49" spans="2:42" ht="15" customHeight="1" x14ac:dyDescent="0.25">
      <c r="B49">
        <v>32</v>
      </c>
      <c r="C49" s="20"/>
      <c r="D49" s="9"/>
      <c r="E49" s="9"/>
      <c r="F49" s="9"/>
      <c r="G49" s="30"/>
      <c r="H49" s="11"/>
      <c r="I49" s="12"/>
      <c r="J49" s="12"/>
      <c r="K49" s="12"/>
      <c r="L49" s="12"/>
      <c r="M49" s="13"/>
      <c r="N49" s="4" t="str">
        <f t="shared" si="0"/>
        <v/>
      </c>
      <c r="O49" s="4" t="str">
        <f t="shared" si="1"/>
        <v/>
      </c>
      <c r="P49" s="4" t="str">
        <f t="shared" si="2"/>
        <v/>
      </c>
      <c r="Q49" s="4" t="str">
        <f t="shared" si="18"/>
        <v/>
      </c>
      <c r="R49" s="4" t="str">
        <f t="shared" si="3"/>
        <v/>
      </c>
      <c r="S49" s="4" t="str">
        <f t="shared" si="4"/>
        <v/>
      </c>
      <c r="T49" s="4">
        <f t="shared" si="5"/>
        <v>0</v>
      </c>
      <c r="U49" s="10" t="b">
        <f t="shared" si="6"/>
        <v>0</v>
      </c>
      <c r="V49" s="10" t="b">
        <f t="shared" si="7"/>
        <v>0</v>
      </c>
      <c r="W49" s="10" t="b">
        <f t="shared" si="8"/>
        <v>0</v>
      </c>
      <c r="X49" s="10" t="b">
        <f t="shared" si="9"/>
        <v>0</v>
      </c>
      <c r="Y49" s="10" t="b">
        <f t="shared" si="10"/>
        <v>0</v>
      </c>
      <c r="Z49" s="10" t="b">
        <f t="shared" si="19"/>
        <v>0</v>
      </c>
      <c r="AA49" s="10" t="b">
        <f t="shared" si="20"/>
        <v>0</v>
      </c>
      <c r="AB49" s="10" t="b">
        <f t="shared" si="21"/>
        <v>0</v>
      </c>
      <c r="AC49" s="10" t="b">
        <f t="shared" si="22"/>
        <v>0</v>
      </c>
      <c r="AD49" s="10" t="b">
        <f t="shared" si="23"/>
        <v>0</v>
      </c>
      <c r="AE49" s="68" t="str">
        <f t="shared" si="11"/>
        <v/>
      </c>
      <c r="AF49" s="102" t="str">
        <f t="shared" si="12"/>
        <v/>
      </c>
      <c r="AG49" s="60" t="str">
        <f t="shared" si="24"/>
        <v/>
      </c>
      <c r="AH49" s="14" t="str">
        <f t="shared" si="25"/>
        <v/>
      </c>
      <c r="AI49" s="9"/>
      <c r="AJ49" s="84" t="str">
        <f t="shared" si="13"/>
        <v/>
      </c>
      <c r="AK49" s="55"/>
      <c r="AL49" s="85" t="str">
        <f t="shared" si="14"/>
        <v/>
      </c>
      <c r="AM49" s="86">
        <f t="shared" si="15"/>
        <v>0</v>
      </c>
      <c r="AN49" s="35"/>
      <c r="AO49" s="85" t="str">
        <f t="shared" si="16"/>
        <v/>
      </c>
      <c r="AP49" s="87">
        <f t="shared" si="17"/>
        <v>0</v>
      </c>
    </row>
    <row r="50" spans="2:42" ht="15" customHeight="1" x14ac:dyDescent="0.25">
      <c r="B50">
        <v>33</v>
      </c>
      <c r="C50" s="20"/>
      <c r="D50" s="9"/>
      <c r="E50" s="9"/>
      <c r="F50" s="9"/>
      <c r="G50" s="30"/>
      <c r="H50" s="11"/>
      <c r="I50" s="12"/>
      <c r="J50" s="12"/>
      <c r="K50" s="12"/>
      <c r="L50" s="12"/>
      <c r="M50" s="13"/>
      <c r="N50" s="4" t="str">
        <f t="shared" si="0"/>
        <v/>
      </c>
      <c r="O50" s="4" t="str">
        <f t="shared" si="1"/>
        <v/>
      </c>
      <c r="P50" s="4" t="str">
        <f t="shared" si="2"/>
        <v/>
      </c>
      <c r="Q50" s="4" t="str">
        <f t="shared" si="18"/>
        <v/>
      </c>
      <c r="R50" s="4" t="str">
        <f t="shared" si="3"/>
        <v/>
      </c>
      <c r="S50" s="4" t="str">
        <f t="shared" si="4"/>
        <v/>
      </c>
      <c r="T50" s="4">
        <f t="shared" si="5"/>
        <v>0</v>
      </c>
      <c r="U50" s="10" t="b">
        <f t="shared" si="6"/>
        <v>0</v>
      </c>
      <c r="V50" s="10" t="b">
        <f t="shared" si="7"/>
        <v>0</v>
      </c>
      <c r="W50" s="10" t="b">
        <f t="shared" si="8"/>
        <v>0</v>
      </c>
      <c r="X50" s="10" t="b">
        <f t="shared" si="9"/>
        <v>0</v>
      </c>
      <c r="Y50" s="10" t="b">
        <f t="shared" si="10"/>
        <v>0</v>
      </c>
      <c r="Z50" s="10" t="b">
        <f t="shared" si="19"/>
        <v>0</v>
      </c>
      <c r="AA50" s="10" t="b">
        <f t="shared" si="20"/>
        <v>0</v>
      </c>
      <c r="AB50" s="10" t="b">
        <f t="shared" si="21"/>
        <v>0</v>
      </c>
      <c r="AC50" s="10" t="b">
        <f t="shared" si="22"/>
        <v>0</v>
      </c>
      <c r="AD50" s="10" t="b">
        <f t="shared" si="23"/>
        <v>0</v>
      </c>
      <c r="AE50" s="68" t="str">
        <f t="shared" si="11"/>
        <v/>
      </c>
      <c r="AF50" s="102" t="str">
        <f t="shared" si="12"/>
        <v/>
      </c>
      <c r="AG50" s="60" t="str">
        <f t="shared" si="24"/>
        <v/>
      </c>
      <c r="AH50" s="14" t="str">
        <f t="shared" si="25"/>
        <v/>
      </c>
      <c r="AI50" s="9"/>
      <c r="AJ50" s="84" t="str">
        <f t="shared" si="13"/>
        <v/>
      </c>
      <c r="AK50" s="55"/>
      <c r="AL50" s="85" t="str">
        <f t="shared" si="14"/>
        <v/>
      </c>
      <c r="AM50" s="86">
        <f t="shared" si="15"/>
        <v>0</v>
      </c>
      <c r="AN50" s="35"/>
      <c r="AO50" s="85" t="str">
        <f t="shared" si="16"/>
        <v/>
      </c>
      <c r="AP50" s="87">
        <f t="shared" si="17"/>
        <v>0</v>
      </c>
    </row>
    <row r="51" spans="2:42" ht="15" customHeight="1" x14ac:dyDescent="0.25">
      <c r="B51">
        <v>34</v>
      </c>
      <c r="C51" s="20"/>
      <c r="D51" s="9"/>
      <c r="E51" s="9"/>
      <c r="F51" s="31"/>
      <c r="G51" s="30"/>
      <c r="H51" s="11"/>
      <c r="I51" s="12"/>
      <c r="J51" s="12"/>
      <c r="K51" s="12"/>
      <c r="L51" s="12"/>
      <c r="M51" s="13"/>
      <c r="N51" s="4" t="str">
        <f t="shared" si="0"/>
        <v/>
      </c>
      <c r="O51" s="4" t="str">
        <f t="shared" si="1"/>
        <v/>
      </c>
      <c r="P51" s="4" t="str">
        <f t="shared" si="2"/>
        <v/>
      </c>
      <c r="Q51" s="4" t="str">
        <f t="shared" si="18"/>
        <v/>
      </c>
      <c r="R51" s="4" t="str">
        <f t="shared" si="3"/>
        <v/>
      </c>
      <c r="S51" s="4" t="str">
        <f t="shared" si="4"/>
        <v/>
      </c>
      <c r="T51" s="4">
        <f t="shared" si="5"/>
        <v>0</v>
      </c>
      <c r="U51" s="10" t="b">
        <f t="shared" si="6"/>
        <v>0</v>
      </c>
      <c r="V51" s="10" t="b">
        <f t="shared" si="7"/>
        <v>0</v>
      </c>
      <c r="W51" s="10" t="b">
        <f t="shared" si="8"/>
        <v>0</v>
      </c>
      <c r="X51" s="10" t="b">
        <f t="shared" si="9"/>
        <v>0</v>
      </c>
      <c r="Y51" s="10" t="b">
        <f t="shared" si="10"/>
        <v>0</v>
      </c>
      <c r="Z51" s="10" t="b">
        <f t="shared" si="19"/>
        <v>0</v>
      </c>
      <c r="AA51" s="10" t="b">
        <f t="shared" si="20"/>
        <v>0</v>
      </c>
      <c r="AB51" s="10" t="b">
        <f t="shared" si="21"/>
        <v>0</v>
      </c>
      <c r="AC51" s="10" t="b">
        <f t="shared" si="22"/>
        <v>0</v>
      </c>
      <c r="AD51" s="10" t="b">
        <f t="shared" si="23"/>
        <v>0</v>
      </c>
      <c r="AE51" s="68" t="str">
        <f t="shared" si="11"/>
        <v/>
      </c>
      <c r="AF51" s="102" t="str">
        <f t="shared" si="12"/>
        <v/>
      </c>
      <c r="AG51" s="60" t="str">
        <f t="shared" si="24"/>
        <v/>
      </c>
      <c r="AH51" s="14" t="str">
        <f t="shared" si="25"/>
        <v/>
      </c>
      <c r="AI51" s="9"/>
      <c r="AJ51" s="84" t="str">
        <f t="shared" si="13"/>
        <v/>
      </c>
      <c r="AK51" s="55"/>
      <c r="AL51" s="85" t="str">
        <f t="shared" si="14"/>
        <v/>
      </c>
      <c r="AM51" s="86">
        <f t="shared" si="15"/>
        <v>0</v>
      </c>
      <c r="AN51" s="35"/>
      <c r="AO51" s="85" t="str">
        <f t="shared" si="16"/>
        <v/>
      </c>
      <c r="AP51" s="87">
        <f t="shared" si="17"/>
        <v>0</v>
      </c>
    </row>
    <row r="52" spans="2:42" ht="15" customHeight="1" x14ac:dyDescent="0.25">
      <c r="B52">
        <v>35</v>
      </c>
      <c r="C52" s="20"/>
      <c r="D52" s="9"/>
      <c r="E52" s="9"/>
      <c r="F52" s="31"/>
      <c r="G52" s="30"/>
      <c r="H52" s="11"/>
      <c r="I52" s="12"/>
      <c r="J52" s="12"/>
      <c r="K52" s="12"/>
      <c r="L52" s="12"/>
      <c r="M52" s="13"/>
      <c r="N52" s="4" t="str">
        <f t="shared" si="0"/>
        <v/>
      </c>
      <c r="O52" s="4" t="str">
        <f t="shared" si="1"/>
        <v/>
      </c>
      <c r="P52" s="4" t="str">
        <f t="shared" si="2"/>
        <v/>
      </c>
      <c r="Q52" s="4" t="str">
        <f t="shared" si="18"/>
        <v/>
      </c>
      <c r="R52" s="4" t="str">
        <f t="shared" si="3"/>
        <v/>
      </c>
      <c r="S52" s="4" t="str">
        <f t="shared" si="4"/>
        <v/>
      </c>
      <c r="T52" s="4">
        <f t="shared" si="5"/>
        <v>0</v>
      </c>
      <c r="U52" s="10" t="b">
        <f t="shared" si="6"/>
        <v>0</v>
      </c>
      <c r="V52" s="10" t="b">
        <f t="shared" si="7"/>
        <v>0</v>
      </c>
      <c r="W52" s="10" t="b">
        <f t="shared" si="8"/>
        <v>0</v>
      </c>
      <c r="X52" s="10" t="b">
        <f t="shared" si="9"/>
        <v>0</v>
      </c>
      <c r="Y52" s="10" t="b">
        <f t="shared" si="10"/>
        <v>0</v>
      </c>
      <c r="Z52" s="10" t="b">
        <f t="shared" si="19"/>
        <v>0</v>
      </c>
      <c r="AA52" s="10" t="b">
        <f t="shared" si="20"/>
        <v>0</v>
      </c>
      <c r="AB52" s="10" t="b">
        <f t="shared" si="21"/>
        <v>0</v>
      </c>
      <c r="AC52" s="10" t="b">
        <f t="shared" si="22"/>
        <v>0</v>
      </c>
      <c r="AD52" s="10" t="b">
        <f t="shared" si="23"/>
        <v>0</v>
      </c>
      <c r="AE52" s="68" t="str">
        <f t="shared" si="11"/>
        <v/>
      </c>
      <c r="AF52" s="102" t="str">
        <f t="shared" si="12"/>
        <v/>
      </c>
      <c r="AG52" s="60" t="str">
        <f t="shared" si="24"/>
        <v/>
      </c>
      <c r="AH52" s="14" t="str">
        <f t="shared" si="25"/>
        <v/>
      </c>
      <c r="AI52" s="9"/>
      <c r="AJ52" s="84" t="str">
        <f t="shared" si="13"/>
        <v/>
      </c>
      <c r="AK52" s="55"/>
      <c r="AL52" s="85" t="str">
        <f t="shared" si="14"/>
        <v/>
      </c>
      <c r="AM52" s="86">
        <f t="shared" si="15"/>
        <v>0</v>
      </c>
      <c r="AN52" s="35"/>
      <c r="AO52" s="85" t="str">
        <f t="shared" si="16"/>
        <v/>
      </c>
      <c r="AP52" s="87">
        <f t="shared" si="17"/>
        <v>0</v>
      </c>
    </row>
    <row r="53" spans="2:42" ht="15" customHeight="1" thickBot="1" x14ac:dyDescent="0.3">
      <c r="B53">
        <v>36</v>
      </c>
      <c r="C53" s="20"/>
      <c r="D53" s="25"/>
      <c r="E53" s="25"/>
      <c r="F53" s="32"/>
      <c r="G53" s="33"/>
      <c r="H53" s="11"/>
      <c r="I53" s="12"/>
      <c r="J53" s="12"/>
      <c r="K53" s="12"/>
      <c r="L53" s="12"/>
      <c r="M53" s="13"/>
      <c r="N53" s="4" t="str">
        <f t="shared" si="0"/>
        <v/>
      </c>
      <c r="O53" s="4" t="str">
        <f t="shared" si="1"/>
        <v/>
      </c>
      <c r="P53" s="4" t="str">
        <f t="shared" si="2"/>
        <v/>
      </c>
      <c r="Q53" s="4" t="str">
        <f t="shared" si="18"/>
        <v/>
      </c>
      <c r="R53" s="4" t="str">
        <f t="shared" si="3"/>
        <v/>
      </c>
      <c r="S53" s="4" t="str">
        <f t="shared" si="4"/>
        <v/>
      </c>
      <c r="T53" s="4">
        <f t="shared" si="5"/>
        <v>0</v>
      </c>
      <c r="U53" s="10" t="b">
        <f t="shared" si="6"/>
        <v>0</v>
      </c>
      <c r="V53" s="10" t="b">
        <f t="shared" si="7"/>
        <v>0</v>
      </c>
      <c r="W53" s="10" t="b">
        <f t="shared" si="8"/>
        <v>0</v>
      </c>
      <c r="X53" s="10" t="b">
        <f t="shared" si="9"/>
        <v>0</v>
      </c>
      <c r="Y53" s="10" t="b">
        <f t="shared" si="10"/>
        <v>0</v>
      </c>
      <c r="Z53" s="10" t="b">
        <f t="shared" si="19"/>
        <v>0</v>
      </c>
      <c r="AA53" s="10" t="b">
        <f t="shared" si="20"/>
        <v>0</v>
      </c>
      <c r="AB53" s="10" t="b">
        <f t="shared" si="21"/>
        <v>0</v>
      </c>
      <c r="AC53" s="10" t="b">
        <f t="shared" si="22"/>
        <v>0</v>
      </c>
      <c r="AD53" s="10" t="b">
        <f t="shared" si="23"/>
        <v>0</v>
      </c>
      <c r="AE53" s="69" t="str">
        <f t="shared" si="11"/>
        <v/>
      </c>
      <c r="AF53" s="106" t="str">
        <f t="shared" si="12"/>
        <v/>
      </c>
      <c r="AG53" s="60" t="str">
        <f t="shared" si="24"/>
        <v/>
      </c>
      <c r="AH53" s="14" t="str">
        <f t="shared" si="25"/>
        <v/>
      </c>
      <c r="AI53" s="9"/>
      <c r="AJ53" s="84" t="str">
        <f t="shared" si="13"/>
        <v/>
      </c>
      <c r="AK53" s="55"/>
      <c r="AL53" s="85" t="str">
        <f t="shared" si="14"/>
        <v/>
      </c>
      <c r="AM53" s="86">
        <f t="shared" si="15"/>
        <v>0</v>
      </c>
      <c r="AN53" s="36"/>
      <c r="AO53" s="85" t="str">
        <f t="shared" si="16"/>
        <v/>
      </c>
      <c r="AP53" s="87">
        <f t="shared" si="17"/>
        <v>0</v>
      </c>
    </row>
    <row r="54" spans="2:42" ht="15" customHeight="1" thickBot="1" x14ac:dyDescent="0.3">
      <c r="B54" t="s">
        <v>82</v>
      </c>
      <c r="C54" s="92">
        <f>COUNTA(C18:C53)</f>
        <v>6</v>
      </c>
      <c r="D54" s="204" t="s">
        <v>49</v>
      </c>
      <c r="E54" s="204"/>
      <c r="F54" s="204"/>
      <c r="G54" s="204"/>
      <c r="H54" s="108" t="str">
        <f t="shared" ref="H54:M54" si="26">IF(N56=0,"",IF(N56&gt;0,N55))</f>
        <v/>
      </c>
      <c r="I54" s="109">
        <f t="shared" si="26"/>
        <v>0.83333333333333337</v>
      </c>
      <c r="J54" s="109">
        <f t="shared" si="26"/>
        <v>0.83333333333333337</v>
      </c>
      <c r="K54" s="109">
        <f t="shared" si="26"/>
        <v>0.66666666666666663</v>
      </c>
      <c r="L54" s="109">
        <f t="shared" si="26"/>
        <v>0.66666666666666663</v>
      </c>
      <c r="M54" s="109">
        <f t="shared" si="26"/>
        <v>0.83333333333333337</v>
      </c>
      <c r="N54" s="28">
        <f t="shared" ref="N54:S54" si="27">SUM(N18:N53)</f>
        <v>0</v>
      </c>
      <c r="O54" s="28">
        <f t="shared" si="27"/>
        <v>5</v>
      </c>
      <c r="P54" s="28">
        <f t="shared" si="27"/>
        <v>5</v>
      </c>
      <c r="Q54" s="28">
        <f t="shared" si="27"/>
        <v>4</v>
      </c>
      <c r="R54" s="28">
        <f t="shared" si="27"/>
        <v>4</v>
      </c>
      <c r="S54" s="28">
        <f t="shared" si="27"/>
        <v>5</v>
      </c>
      <c r="T54" s="26">
        <f>SUM(AF18:AF53)</f>
        <v>4.5999999999999996</v>
      </c>
      <c r="U54" s="26">
        <f t="shared" ref="U54:AD54" si="28">SUM(U18:U53)</f>
        <v>1.2</v>
      </c>
      <c r="V54" s="26">
        <f t="shared" si="28"/>
        <v>1</v>
      </c>
      <c r="W54" s="26">
        <f t="shared" si="28"/>
        <v>1.6</v>
      </c>
      <c r="X54" s="26">
        <f t="shared" si="28"/>
        <v>0.8</v>
      </c>
      <c r="Y54" s="26">
        <f t="shared" si="28"/>
        <v>0</v>
      </c>
      <c r="Z54" s="26">
        <f t="shared" si="28"/>
        <v>0</v>
      </c>
      <c r="AA54" s="26">
        <f t="shared" si="28"/>
        <v>0</v>
      </c>
      <c r="AB54" s="26">
        <f t="shared" si="28"/>
        <v>0</v>
      </c>
      <c r="AC54" s="26">
        <f t="shared" si="28"/>
        <v>0</v>
      </c>
      <c r="AD54" s="26">
        <f t="shared" si="28"/>
        <v>0</v>
      </c>
      <c r="AE54" s="70"/>
      <c r="AF54" s="110">
        <f>IF(T57=0,"",IF(T57&gt;0,$T$55))</f>
        <v>0.76666666666666661</v>
      </c>
      <c r="AG54" s="56">
        <f>IF(C54=0,"",IF(C54&gt;0,AG55/C54))</f>
        <v>0</v>
      </c>
      <c r="AH54" s="56">
        <f>IF(C54=0,"",IF(C54&gt;0,AH55/C54))</f>
        <v>0</v>
      </c>
      <c r="AI54" s="57">
        <f>IF(C54=0,"",IF(C54&gt;0,AI56/C54))</f>
        <v>1</v>
      </c>
      <c r="AJ54" s="58"/>
      <c r="AK54" s="59">
        <f>IF(AM54=0,"",IF(AM54&gt;0,AM54/AK55))</f>
        <v>1</v>
      </c>
      <c r="AL54" s="58"/>
      <c r="AM54" s="58">
        <f>SUM(AM18:AM53)</f>
        <v>6</v>
      </c>
      <c r="AN54" s="59" t="str">
        <f>IF(AP54=0,"",IF(AP54&gt;0,AP54/AN55))</f>
        <v/>
      </c>
      <c r="AO54" s="14"/>
      <c r="AP54" s="15">
        <f>SUM(AP18:AP53)</f>
        <v>0</v>
      </c>
    </row>
    <row r="55" spans="2:42" x14ac:dyDescent="0.25">
      <c r="E55" s="2">
        <f>COUNTA(E18:E53)</f>
        <v>0</v>
      </c>
      <c r="F55" s="2">
        <f>COUNTA(F18:F53)</f>
        <v>0</v>
      </c>
      <c r="H55" s="213" t="s">
        <v>93</v>
      </c>
      <c r="I55" s="201"/>
      <c r="J55" s="213" t="s">
        <v>33</v>
      </c>
      <c r="K55" s="201"/>
      <c r="L55" s="201" t="s">
        <v>34</v>
      </c>
      <c r="M55" s="201"/>
      <c r="N55" s="78" t="e">
        <f t="shared" ref="N55:S55" si="29">N54/N56</f>
        <v>#DIV/0!</v>
      </c>
      <c r="O55" s="78">
        <f t="shared" si="29"/>
        <v>0.83333333333333337</v>
      </c>
      <c r="P55" s="78">
        <f t="shared" si="29"/>
        <v>0.83333333333333337</v>
      </c>
      <c r="Q55" s="78">
        <f t="shared" si="29"/>
        <v>0.66666666666666663</v>
      </c>
      <c r="R55" s="78">
        <f t="shared" si="29"/>
        <v>0.66666666666666663</v>
      </c>
      <c r="S55" s="78">
        <f t="shared" si="29"/>
        <v>0.83333333333333337</v>
      </c>
      <c r="T55" s="78">
        <f>T54/T57</f>
        <v>0.76666666666666661</v>
      </c>
      <c r="U55" s="10">
        <f>U54/10</f>
        <v>0.12</v>
      </c>
      <c r="V55" s="10">
        <f t="shared" ref="V55:AD55" si="30">V54/10</f>
        <v>0.1</v>
      </c>
      <c r="W55" s="10">
        <f t="shared" si="30"/>
        <v>0.16</v>
      </c>
      <c r="X55" s="10">
        <f t="shared" si="30"/>
        <v>0.08</v>
      </c>
      <c r="Y55" s="10">
        <f t="shared" si="30"/>
        <v>0</v>
      </c>
      <c r="Z55" s="10">
        <f t="shared" si="30"/>
        <v>0</v>
      </c>
      <c r="AA55" s="10">
        <f t="shared" si="30"/>
        <v>0</v>
      </c>
      <c r="AB55" s="10">
        <f t="shared" si="30"/>
        <v>0</v>
      </c>
      <c r="AC55" s="10">
        <f t="shared" si="30"/>
        <v>0</v>
      </c>
      <c r="AD55" s="10">
        <f t="shared" si="30"/>
        <v>0</v>
      </c>
      <c r="AE55" s="10"/>
      <c r="AF55" s="3"/>
      <c r="AG55" s="137">
        <f>COUNTIF(AG18:AG53,1)</f>
        <v>0</v>
      </c>
      <c r="AH55" s="137">
        <f>SUM(AH18:AH52)</f>
        <v>0</v>
      </c>
      <c r="AI55" s="2">
        <f>COUNTA(AI18:AI53)</f>
        <v>0</v>
      </c>
      <c r="AJ55" s="3"/>
      <c r="AK55" s="2">
        <f>COUNTA(AK18:AK53)</f>
        <v>6</v>
      </c>
      <c r="AL55" s="2"/>
      <c r="AM55" s="2"/>
      <c r="AN55" s="2">
        <f>COUNTA(AN18:AN53)</f>
        <v>0</v>
      </c>
      <c r="AO55" s="3"/>
      <c r="AP55" s="3"/>
    </row>
    <row r="56" spans="2:42" ht="13" thickBot="1" x14ac:dyDescent="0.3">
      <c r="E56" s="3"/>
      <c r="F56" s="3"/>
      <c r="H56" s="107"/>
      <c r="I56" s="107"/>
      <c r="J56" s="107"/>
      <c r="K56" s="107"/>
      <c r="L56" s="107"/>
      <c r="M56" s="107"/>
      <c r="N56" s="3">
        <f t="shared" ref="N56:S56" si="31">COUNTA(H18:H53)</f>
        <v>0</v>
      </c>
      <c r="O56" s="3">
        <f t="shared" si="31"/>
        <v>6</v>
      </c>
      <c r="P56" s="3">
        <f t="shared" si="31"/>
        <v>6</v>
      </c>
      <c r="Q56" s="3">
        <f t="shared" si="31"/>
        <v>6</v>
      </c>
      <c r="R56" s="3">
        <f t="shared" si="31"/>
        <v>6</v>
      </c>
      <c r="S56" s="3">
        <f t="shared" si="31"/>
        <v>6</v>
      </c>
      <c r="T56" s="3">
        <f>COUNTIF(AF18:AF53,"")</f>
        <v>30</v>
      </c>
      <c r="U56" s="10">
        <f>U54/D68*D70</f>
        <v>0.19999999999999998</v>
      </c>
      <c r="V56" s="10">
        <f>V54/E68*E70</f>
        <v>0.16666666666666666</v>
      </c>
      <c r="W56" s="10">
        <f>W54/F68*F70</f>
        <v>0.26666666666666666</v>
      </c>
      <c r="X56" s="10">
        <f>X54/G68*G70</f>
        <v>0.13333333333333333</v>
      </c>
      <c r="Y56" s="10" t="e">
        <f>Y54/H68*H70</f>
        <v>#DIV/0!</v>
      </c>
      <c r="Z56" s="10" t="e">
        <f>Z54/D69*D72</f>
        <v>#DIV/0!</v>
      </c>
      <c r="AA56" s="10" t="e">
        <f>AA54/E69*E72</f>
        <v>#DIV/0!</v>
      </c>
      <c r="AB56" s="10" t="e">
        <f>AB54/F69*F72</f>
        <v>#DIV/0!</v>
      </c>
      <c r="AC56" s="10" t="e">
        <f>AC54/G69*G72</f>
        <v>#DIV/0!</v>
      </c>
      <c r="AD56" s="10" t="e">
        <f>AD54/H69*H72</f>
        <v>#DIV/0!</v>
      </c>
      <c r="AG56" s="3"/>
      <c r="AH56" s="3"/>
      <c r="AI56" s="2">
        <f>(C54-AI55)</f>
        <v>6</v>
      </c>
      <c r="AJ56" s="3"/>
      <c r="AK56" s="2"/>
      <c r="AL56" s="2"/>
      <c r="AM56" s="2"/>
      <c r="AN56" s="2"/>
      <c r="AO56" s="3"/>
      <c r="AP56" s="3"/>
    </row>
    <row r="57" spans="2:42" ht="20" thickBot="1" x14ac:dyDescent="0.65">
      <c r="C57" s="80" t="s">
        <v>0</v>
      </c>
      <c r="D57" s="79">
        <f>D2</f>
        <v>8</v>
      </c>
      <c r="E57" s="138">
        <f>E2</f>
        <v>0</v>
      </c>
      <c r="F57" s="16"/>
      <c r="H57" s="10"/>
      <c r="I57" s="10"/>
      <c r="J57" s="10"/>
      <c r="K57" s="10"/>
      <c r="L57" s="10"/>
      <c r="M57" s="10"/>
      <c r="O57" s="3"/>
      <c r="P57" s="3"/>
      <c r="Q57" s="3"/>
      <c r="R57" s="3"/>
      <c r="S57" s="3"/>
      <c r="T57" s="3">
        <f>36-T56</f>
        <v>6</v>
      </c>
      <c r="Z57" s="3"/>
      <c r="AG57" s="3"/>
      <c r="AH57" s="3"/>
      <c r="AI57" s="2"/>
      <c r="AJ57" s="3"/>
      <c r="AK57" s="2"/>
      <c r="AL57" s="2"/>
      <c r="AM57" s="2"/>
      <c r="AN57" s="2"/>
      <c r="AO57" s="3"/>
      <c r="AP57" s="3"/>
    </row>
    <row r="58" spans="2:42" ht="20" thickBot="1" x14ac:dyDescent="0.65">
      <c r="C58" s="80" t="s">
        <v>71</v>
      </c>
      <c r="D58" s="196">
        <f>D3</f>
        <v>45692</v>
      </c>
      <c r="E58" s="197"/>
      <c r="F58" s="16"/>
      <c r="H58" s="10"/>
      <c r="I58" s="10"/>
      <c r="J58" s="10"/>
      <c r="K58" s="10"/>
      <c r="L58" s="10"/>
      <c r="M58" s="10"/>
      <c r="N58" s="3"/>
      <c r="O58" s="3"/>
      <c r="P58" s="3"/>
      <c r="Q58" s="3"/>
      <c r="R58" s="3"/>
      <c r="S58" s="3"/>
      <c r="T58" s="3"/>
      <c r="Z58" s="3"/>
      <c r="AG58" s="3"/>
      <c r="AH58" s="3"/>
      <c r="AI58" s="2"/>
      <c r="AJ58" s="3"/>
      <c r="AK58" s="2"/>
      <c r="AL58" s="2"/>
      <c r="AM58" s="2"/>
      <c r="AN58" s="2"/>
      <c r="AO58" s="3"/>
      <c r="AP58" s="3"/>
    </row>
    <row r="59" spans="2:42" ht="19.5" x14ac:dyDescent="0.6">
      <c r="C59" s="80"/>
      <c r="D59" s="111"/>
      <c r="E59" s="111"/>
      <c r="F59" s="16"/>
      <c r="H59" s="10"/>
      <c r="I59" s="10"/>
      <c r="J59" s="10"/>
      <c r="K59" s="10"/>
      <c r="L59" s="10"/>
      <c r="M59" s="10"/>
      <c r="N59" s="3"/>
      <c r="O59" s="3"/>
      <c r="P59" s="3"/>
      <c r="Q59" s="3"/>
      <c r="R59" s="3"/>
      <c r="S59" s="3"/>
      <c r="T59" s="3"/>
      <c r="Z59" s="3"/>
      <c r="AG59" s="3"/>
      <c r="AH59" s="3"/>
      <c r="AI59" s="2"/>
      <c r="AJ59" s="3"/>
      <c r="AK59" s="2"/>
      <c r="AL59" s="2"/>
      <c r="AM59" s="2"/>
      <c r="AN59" s="2"/>
      <c r="AO59" s="3"/>
      <c r="AP59" s="3"/>
    </row>
    <row r="60" spans="2:42" ht="19.5" x14ac:dyDescent="0.6">
      <c r="C60" s="80"/>
      <c r="D60" s="111"/>
      <c r="E60" s="111"/>
      <c r="F60" s="16"/>
      <c r="H60" s="10"/>
      <c r="I60" s="10"/>
      <c r="J60" s="10"/>
      <c r="K60" s="10"/>
      <c r="L60" s="10"/>
      <c r="M60" s="10"/>
      <c r="N60" s="3"/>
      <c r="O60" s="3"/>
      <c r="P60" s="3"/>
      <c r="Q60" s="3"/>
      <c r="R60" s="3"/>
      <c r="S60" s="3"/>
      <c r="T60" s="3"/>
      <c r="Z60" s="3"/>
      <c r="AG60" s="3"/>
      <c r="AH60" s="3"/>
      <c r="AI60" s="2"/>
      <c r="AJ60" s="3"/>
      <c r="AK60" s="2"/>
      <c r="AL60" s="2"/>
      <c r="AM60" s="2"/>
      <c r="AN60" s="2"/>
      <c r="AO60" s="3"/>
      <c r="AP60" s="3"/>
    </row>
    <row r="61" spans="2:42" x14ac:dyDescent="0.25">
      <c r="E61" s="16"/>
      <c r="F61" s="16"/>
      <c r="U61" s="3"/>
      <c r="Z61" s="3"/>
      <c r="AG61" s="16"/>
      <c r="AH61" s="16"/>
    </row>
    <row r="62" spans="2:42" x14ac:dyDescent="0.25">
      <c r="D62" s="4" t="s">
        <v>4</v>
      </c>
      <c r="E62" s="4" t="s">
        <v>5</v>
      </c>
      <c r="F62" s="4" t="s">
        <v>3</v>
      </c>
      <c r="G62" s="99" t="s">
        <v>86</v>
      </c>
      <c r="H62" s="4" t="s">
        <v>6</v>
      </c>
      <c r="I62" s="4" t="s">
        <v>7</v>
      </c>
      <c r="J62" s="4" t="s">
        <v>50</v>
      </c>
      <c r="K62" s="4" t="s">
        <v>10</v>
      </c>
      <c r="L62" s="4" t="s">
        <v>26</v>
      </c>
      <c r="M62" s="4" t="s">
        <v>51</v>
      </c>
      <c r="Z62" s="3"/>
      <c r="AE62" s="4" t="s">
        <v>27</v>
      </c>
      <c r="AF62" s="4" t="s">
        <v>27</v>
      </c>
      <c r="AG62" s="4" t="s">
        <v>52</v>
      </c>
      <c r="AI62" s="4"/>
    </row>
    <row r="63" spans="2:42" x14ac:dyDescent="0.25">
      <c r="D63" s="10" t="e">
        <f t="shared" ref="D63:I63" si="32">N55</f>
        <v>#DIV/0!</v>
      </c>
      <c r="E63" s="10">
        <f t="shared" si="32"/>
        <v>0.83333333333333337</v>
      </c>
      <c r="F63" s="10">
        <f t="shared" si="32"/>
        <v>0.83333333333333337</v>
      </c>
      <c r="G63" s="10">
        <f t="shared" si="32"/>
        <v>0.66666666666666663</v>
      </c>
      <c r="H63" s="10">
        <f t="shared" si="32"/>
        <v>0.66666666666666663</v>
      </c>
      <c r="I63" s="10">
        <f t="shared" si="32"/>
        <v>0.83333333333333337</v>
      </c>
      <c r="J63" s="10">
        <f>$AF$54</f>
        <v>0.76666666666666661</v>
      </c>
      <c r="K63" s="17">
        <f>$AG$54</f>
        <v>0</v>
      </c>
      <c r="L63" s="10">
        <f>$AH$54</f>
        <v>0</v>
      </c>
      <c r="M63" s="10">
        <f>$AI$54</f>
        <v>1</v>
      </c>
      <c r="AE63" s="10">
        <f>$AK$54</f>
        <v>1</v>
      </c>
      <c r="AF63" s="10">
        <f>$AK$54</f>
        <v>1</v>
      </c>
      <c r="AG63" s="10" t="str">
        <f>$AN$54</f>
        <v/>
      </c>
      <c r="AI63" s="16"/>
    </row>
    <row r="64" spans="2:42" x14ac:dyDescent="0.25">
      <c r="E64" s="16"/>
      <c r="F64" s="16"/>
      <c r="AG64" s="16"/>
      <c r="AH64" s="16"/>
    </row>
    <row r="65" spans="2:35" x14ac:dyDescent="0.25">
      <c r="E65" s="16"/>
      <c r="F65" s="16"/>
      <c r="AG65" s="16"/>
      <c r="AH65" s="16"/>
    </row>
    <row r="66" spans="2:35" x14ac:dyDescent="0.25">
      <c r="C66" s="5"/>
      <c r="D66" s="4" t="str">
        <f>IF($E$7="ja","A",IF($E$7="nee",1))</f>
        <v>A</v>
      </c>
      <c r="E66" s="4" t="str">
        <f>IF($E$7="ja","B",IF($E$7="nee",2))</f>
        <v>B</v>
      </c>
      <c r="F66" s="4" t="str">
        <f>IF($E$7="ja","C",IF($E$7="nee",3))</f>
        <v>C</v>
      </c>
      <c r="G66" s="4" t="str">
        <f>IF($E$7="ja","D",IF($E$7="nee",4))</f>
        <v>D</v>
      </c>
      <c r="H66" s="4" t="str">
        <f>IF($E$7="ja","E",IF($E$7="nee",5))</f>
        <v>E</v>
      </c>
    </row>
    <row r="67" spans="2:35" s="4" customFormat="1" x14ac:dyDescent="0.25">
      <c r="B67"/>
      <c r="C67" s="5" t="s">
        <v>68</v>
      </c>
      <c r="D67" s="10">
        <f>IF($E$7="ja",0.25,IF($E$7="nee",0.2))</f>
        <v>0.25</v>
      </c>
      <c r="E67" s="10">
        <f>IF($E$7="ja",0.25,IF($E$7="nee",0.2))</f>
        <v>0.25</v>
      </c>
      <c r="F67" s="10">
        <f>IF($E$7="ja",0.25,IF($E$7="nee",0.2))</f>
        <v>0.25</v>
      </c>
      <c r="G67" s="10">
        <f>IF($E$7="ja",0.15,IF($E$7="nee",0.2))</f>
        <v>0.15</v>
      </c>
      <c r="H67" s="10">
        <f>IF($E$7="ja",0.1,IF($E$7="nee",0.2))</f>
        <v>0.1</v>
      </c>
      <c r="AG67"/>
      <c r="AH67"/>
      <c r="AI67"/>
    </row>
    <row r="68" spans="2:35" s="4" customFormat="1" x14ac:dyDescent="0.25">
      <c r="B68"/>
      <c r="C68" s="5"/>
      <c r="D68" s="4">
        <f>COUNTIF($D$18:$D$53,"A")</f>
        <v>2</v>
      </c>
      <c r="E68" s="4">
        <f>COUNTIF($D$18:$D$53,"B")</f>
        <v>1</v>
      </c>
      <c r="F68" s="4">
        <f>COUNTIF($D$18:$D$53,"C")</f>
        <v>2</v>
      </c>
      <c r="G68" s="4">
        <f>COUNTIF($D$18:$D$53,"D")</f>
        <v>1</v>
      </c>
      <c r="H68" s="4">
        <f>COUNTIF($D$18:$D$53,"E")</f>
        <v>0</v>
      </c>
      <c r="AG68"/>
      <c r="AH68"/>
      <c r="AI68"/>
    </row>
    <row r="69" spans="2:35" s="4" customFormat="1" x14ac:dyDescent="0.25">
      <c r="B69"/>
      <c r="C69" s="5"/>
      <c r="D69" s="4">
        <f>COUNTIF($D$18:$D$53,1)</f>
        <v>0</v>
      </c>
      <c r="E69" s="4">
        <f>COUNTIF($D$18:$D$53,2)</f>
        <v>0</v>
      </c>
      <c r="F69" s="4">
        <f>COUNTIF($D$18:$D$53,3)</f>
        <v>0</v>
      </c>
      <c r="G69" s="4">
        <f>COUNTIF($D$18:$D$53,4)</f>
        <v>0</v>
      </c>
      <c r="H69" s="4">
        <f>COUNTIF($D$18:$D$53,5)</f>
        <v>0</v>
      </c>
      <c r="AG69"/>
      <c r="AH69"/>
      <c r="AI69"/>
    </row>
    <row r="70" spans="2:35" s="4" customFormat="1" x14ac:dyDescent="0.25">
      <c r="B70"/>
      <c r="C70" s="5" t="s">
        <v>53</v>
      </c>
      <c r="D70" s="10">
        <f>D68/$C$54</f>
        <v>0.33333333333333331</v>
      </c>
      <c r="E70" s="10">
        <f>E68/$C$54</f>
        <v>0.16666666666666666</v>
      </c>
      <c r="F70" s="10">
        <f>F68/$C$54</f>
        <v>0.33333333333333331</v>
      </c>
      <c r="G70" s="10">
        <f>G68/$C$54</f>
        <v>0.16666666666666666</v>
      </c>
      <c r="H70" s="10">
        <f>H68/$C$54</f>
        <v>0</v>
      </c>
      <c r="AG70"/>
      <c r="AH70"/>
      <c r="AI70"/>
    </row>
    <row r="71" spans="2:35" s="4" customFormat="1" x14ac:dyDescent="0.25">
      <c r="B71"/>
      <c r="C71" s="5" t="s">
        <v>54</v>
      </c>
      <c r="D71" s="10">
        <f>U56</f>
        <v>0.19999999999999998</v>
      </c>
      <c r="E71" s="10">
        <f>V56</f>
        <v>0.16666666666666666</v>
      </c>
      <c r="F71" s="10">
        <f>W56</f>
        <v>0.26666666666666666</v>
      </c>
      <c r="G71" s="10">
        <f>X56</f>
        <v>0.13333333333333333</v>
      </c>
      <c r="H71" s="10" t="e">
        <f>Y56</f>
        <v>#DIV/0!</v>
      </c>
      <c r="AG71"/>
      <c r="AH71"/>
      <c r="AI71"/>
    </row>
    <row r="72" spans="2:35" s="4" customFormat="1" x14ac:dyDescent="0.25">
      <c r="B72"/>
      <c r="C72" s="5" t="s">
        <v>55</v>
      </c>
      <c r="D72" s="10">
        <f>D69/$C$54</f>
        <v>0</v>
      </c>
      <c r="E72" s="10">
        <f>E69/$C$54</f>
        <v>0</v>
      </c>
      <c r="F72" s="10">
        <f>F69/$C$54</f>
        <v>0</v>
      </c>
      <c r="G72" s="10">
        <f>G69/$C$54</f>
        <v>0</v>
      </c>
      <c r="H72" s="10">
        <f>H69/$C$54</f>
        <v>0</v>
      </c>
      <c r="AG72"/>
      <c r="AH72"/>
      <c r="AI72"/>
    </row>
    <row r="73" spans="2:35" s="4" customFormat="1" x14ac:dyDescent="0.25">
      <c r="B73"/>
      <c r="C73" s="5" t="s">
        <v>56</v>
      </c>
      <c r="D73" s="10" t="e">
        <f>Z56</f>
        <v>#DIV/0!</v>
      </c>
      <c r="E73" s="10" t="e">
        <f>AA56</f>
        <v>#DIV/0!</v>
      </c>
      <c r="F73" s="10" t="e">
        <f>AB56</f>
        <v>#DIV/0!</v>
      </c>
      <c r="G73" s="10" t="e">
        <f>AC56</f>
        <v>#DIV/0!</v>
      </c>
      <c r="H73" s="10" t="e">
        <f>AD56</f>
        <v>#DIV/0!</v>
      </c>
      <c r="AG73"/>
      <c r="AH73"/>
      <c r="AI73"/>
    </row>
    <row r="74" spans="2:35" s="4" customFormat="1" x14ac:dyDescent="0.25">
      <c r="B74"/>
      <c r="C74" s="5" t="s">
        <v>66</v>
      </c>
      <c r="D74" s="10">
        <f>IF($E$7="ja",D70,IF($E7="nee",D72))</f>
        <v>0.33333333333333331</v>
      </c>
      <c r="E74" s="10">
        <f>IF($E$7="ja",E70,IF($E7="nee",E72))</f>
        <v>0.16666666666666666</v>
      </c>
      <c r="F74" s="10">
        <f>IF($E$7="ja",F70,IF($E7="nee",F72))</f>
        <v>0.33333333333333331</v>
      </c>
      <c r="G74" s="10">
        <f>IF($E$7="ja",G70,IF($E7="nee",G72))</f>
        <v>0.16666666666666666</v>
      </c>
      <c r="H74" s="10">
        <f>IF($E$7="ja",H70,IF($E7="nee",H72))</f>
        <v>0</v>
      </c>
      <c r="AG74"/>
      <c r="AH74"/>
      <c r="AI74"/>
    </row>
    <row r="75" spans="2:35" s="4" customFormat="1" x14ac:dyDescent="0.25">
      <c r="B75"/>
      <c r="C75" s="5" t="s">
        <v>67</v>
      </c>
      <c r="D75" s="10">
        <f>IF($E$7="ja",D71,IF($E$7="nee",D73))</f>
        <v>0.19999999999999998</v>
      </c>
      <c r="E75" s="10">
        <f>IF($E$7="ja",E71,IF($E$7="nee",E73))</f>
        <v>0.16666666666666666</v>
      </c>
      <c r="F75" s="10">
        <f>IF($E$7="ja",F71,IF($E$7="nee",F73))</f>
        <v>0.26666666666666666</v>
      </c>
      <c r="G75" s="10">
        <f>IF($E$7="ja",G71,IF($E$7="nee",G73))</f>
        <v>0.13333333333333333</v>
      </c>
      <c r="H75" s="10" t="e">
        <f>IF($E$7="ja",H71,IF($E$7="nee",H73))</f>
        <v>#DIV/0!</v>
      </c>
      <c r="AG75"/>
      <c r="AH75"/>
      <c r="AI75"/>
    </row>
  </sheetData>
  <sheetProtection sheet="1" objects="1" scenarios="1"/>
  <mergeCells count="16">
    <mergeCell ref="C8:D8"/>
    <mergeCell ref="H10:I10"/>
    <mergeCell ref="J10:K10"/>
    <mergeCell ref="H55:I55"/>
    <mergeCell ref="J55:K55"/>
    <mergeCell ref="G2:H2"/>
    <mergeCell ref="D3:E3"/>
    <mergeCell ref="G3:H3"/>
    <mergeCell ref="C5:AN5"/>
    <mergeCell ref="C7:D7"/>
    <mergeCell ref="D58:E58"/>
    <mergeCell ref="C10:G10"/>
    <mergeCell ref="L10:M10"/>
    <mergeCell ref="AG10:AH10"/>
    <mergeCell ref="D54:G54"/>
    <mergeCell ref="L55:M55"/>
  </mergeCells>
  <conditionalFormatting sqref="C20:C53">
    <cfRule type="cellIs" dxfId="65" priority="67" stopIfTrue="1" operator="equal">
      <formula>""</formula>
    </cfRule>
  </conditionalFormatting>
  <conditionalFormatting sqref="D18:E53">
    <cfRule type="cellIs" dxfId="64" priority="54" stopIfTrue="1" operator="equal">
      <formula>""</formula>
    </cfRule>
  </conditionalFormatting>
  <conditionalFormatting sqref="E7:E8 D9">
    <cfRule type="cellIs" dxfId="63" priority="35" stopIfTrue="1" operator="equal">
      <formula>"ja"</formula>
    </cfRule>
    <cfRule type="cellIs" dxfId="62" priority="36" stopIfTrue="1" operator="equal">
      <formula>"nee"</formula>
    </cfRule>
  </conditionalFormatting>
  <conditionalFormatting sqref="E18:F53">
    <cfRule type="cellIs" dxfId="61" priority="52" stopIfTrue="1" operator="equal">
      <formula>"x"</formula>
    </cfRule>
  </conditionalFormatting>
  <conditionalFormatting sqref="F18:F53">
    <cfRule type="cellIs" dxfId="60" priority="53" stopIfTrue="1" operator="equal">
      <formula>""</formula>
    </cfRule>
  </conditionalFormatting>
  <conditionalFormatting sqref="G11:G13">
    <cfRule type="expression" dxfId="59" priority="41" stopIfTrue="1">
      <formula>$J$3="ja"</formula>
    </cfRule>
    <cfRule type="expression" dxfId="58" priority="42" stopIfTrue="1">
      <formula>$L$3="ja"</formula>
    </cfRule>
  </conditionalFormatting>
  <conditionalFormatting sqref="G18:G53">
    <cfRule type="cellIs" dxfId="57" priority="59" stopIfTrue="1" operator="greaterThan">
      <formula>""</formula>
    </cfRule>
    <cfRule type="cellIs" dxfId="56" priority="58" stopIfTrue="1" operator="equal">
      <formula>""</formula>
    </cfRule>
  </conditionalFormatting>
  <conditionalFormatting sqref="H11:H13">
    <cfRule type="expression" dxfId="55" priority="44" stopIfTrue="1">
      <formula>$L$2="ja"</formula>
    </cfRule>
    <cfRule type="expression" dxfId="54" priority="17">
      <formula>$K$2="ja"</formula>
    </cfRule>
    <cfRule type="expression" dxfId="53" priority="43" stopIfTrue="1">
      <formula>$J$2="ja"</formula>
    </cfRule>
  </conditionalFormatting>
  <conditionalFormatting sqref="H18:M53">
    <cfRule type="cellIs" dxfId="52" priority="26" stopIfTrue="1" operator="equal">
      <formula>0</formula>
    </cfRule>
    <cfRule type="cellIs" dxfId="51" priority="27" stopIfTrue="1" operator="lessThanOrEqual">
      <formula>$D18</formula>
    </cfRule>
    <cfRule type="cellIs" dxfId="50" priority="28" stopIfTrue="1" operator="notEqual">
      <formula>$D18</formula>
    </cfRule>
  </conditionalFormatting>
  <conditionalFormatting sqref="I11:I13">
    <cfRule type="expression" dxfId="49" priority="45" stopIfTrue="1">
      <formula>$J$3="ja"</formula>
    </cfRule>
  </conditionalFormatting>
  <conditionalFormatting sqref="I11:J13">
    <cfRule type="expression" dxfId="48" priority="12">
      <formula>$M$2="ja"</formula>
    </cfRule>
  </conditionalFormatting>
  <conditionalFormatting sqref="I11:K13">
    <cfRule type="expression" dxfId="47" priority="9">
      <formula>$L$3="ja"</formula>
    </cfRule>
  </conditionalFormatting>
  <conditionalFormatting sqref="J11:J13">
    <cfRule type="expression" dxfId="46" priority="16">
      <formula>$K$2="ja"</formula>
    </cfRule>
    <cfRule type="expression" dxfId="45" priority="18">
      <formula>$L$2="ja"</formula>
    </cfRule>
  </conditionalFormatting>
  <conditionalFormatting sqref="J11:M13">
    <cfRule type="expression" dxfId="44" priority="19">
      <formula>$J$3="ja"</formula>
    </cfRule>
  </conditionalFormatting>
  <conditionalFormatting sqref="L11:M13">
    <cfRule type="expression" dxfId="43" priority="14">
      <formula>$K$2="ja"</formula>
    </cfRule>
    <cfRule type="expression" dxfId="42" priority="48" stopIfTrue="1">
      <formula>$N$2="ja"</formula>
    </cfRule>
    <cfRule type="expression" dxfId="41" priority="47" stopIfTrue="1">
      <formula>$M$2="ja"</formula>
    </cfRule>
    <cfRule type="expression" dxfId="40" priority="46" stopIfTrue="1">
      <formula>$L$2="ja"</formula>
    </cfRule>
  </conditionalFormatting>
  <conditionalFormatting sqref="AE18:AE53">
    <cfRule type="cellIs" dxfId="39" priority="49" stopIfTrue="1" operator="notEqual">
      <formula>""</formula>
    </cfRule>
  </conditionalFormatting>
  <conditionalFormatting sqref="AF11:AF13">
    <cfRule type="cellIs" dxfId="38" priority="65" stopIfTrue="1" operator="equal">
      <formula>1</formula>
    </cfRule>
    <cfRule type="cellIs" dxfId="37" priority="66" stopIfTrue="1" operator="lessThan">
      <formula>1</formula>
    </cfRule>
  </conditionalFormatting>
  <conditionalFormatting sqref="AF18:AF53">
    <cfRule type="cellIs" dxfId="36" priority="50" stopIfTrue="1" operator="equal">
      <formula>1</formula>
    </cfRule>
    <cfRule type="cellIs" dxfId="35" priority="51" stopIfTrue="1" operator="lessThan">
      <formula>1</formula>
    </cfRule>
  </conditionalFormatting>
  <conditionalFormatting sqref="AG18:AG53">
    <cfRule type="cellIs" dxfId="34" priority="2" stopIfTrue="1" operator="equal">
      <formula>""</formula>
    </cfRule>
    <cfRule type="cellIs" dxfId="33" priority="1" stopIfTrue="1" operator="equal">
      <formula>1</formula>
    </cfRule>
  </conditionalFormatting>
  <conditionalFormatting sqref="AH18:AH53">
    <cfRule type="cellIs" dxfId="32" priority="3" stopIfTrue="1" operator="equal">
      <formula>1</formula>
    </cfRule>
    <cfRule type="cellIs" dxfId="31" priority="4" stopIfTrue="1" operator="equal">
      <formula>""</formula>
    </cfRule>
  </conditionalFormatting>
  <conditionalFormatting sqref="AI18:AI53">
    <cfRule type="cellIs" dxfId="30" priority="23" stopIfTrue="1" operator="equal">
      <formula>"x"</formula>
    </cfRule>
    <cfRule type="cellIs" dxfId="29" priority="25" stopIfTrue="1" operator="equal">
      <formula>""</formula>
    </cfRule>
    <cfRule type="expression" dxfId="28" priority="24" stopIfTrue="1">
      <formula>$C18&gt;0</formula>
    </cfRule>
  </conditionalFormatting>
  <conditionalFormatting sqref="AJ18:AJ53 AJ54:AN54 AP54">
    <cfRule type="expression" dxfId="27" priority="38" stopIfTrue="1">
      <formula>$L$3="ja"</formula>
    </cfRule>
    <cfRule type="expression" dxfId="26" priority="37" stopIfTrue="1">
      <formula>$J$3="ja"</formula>
    </cfRule>
  </conditionalFormatting>
  <conditionalFormatting sqref="AK11:AK13 AN11:AN13">
    <cfRule type="expression" dxfId="25" priority="39" stopIfTrue="1">
      <formula>$L$3="ja"</formula>
    </cfRule>
  </conditionalFormatting>
  <conditionalFormatting sqref="AK11:AK13">
    <cfRule type="expression" dxfId="24" priority="8">
      <formula>$J$3="ja"</formula>
    </cfRule>
  </conditionalFormatting>
  <conditionalFormatting sqref="AK18:AK53">
    <cfRule type="expression" dxfId="23" priority="30" stopIfTrue="1">
      <formula>$AL18&lt;$AJ18</formula>
    </cfRule>
    <cfRule type="expression" dxfId="22" priority="29" stopIfTrue="1">
      <formula>$AL18=""</formula>
    </cfRule>
    <cfRule type="expression" dxfId="21" priority="31" stopIfTrue="1">
      <formula>$AL18&gt;=$AJ18</formula>
    </cfRule>
  </conditionalFormatting>
  <conditionalFormatting sqref="AL18:AM53 AO18:AP53">
    <cfRule type="expression" dxfId="20" priority="40" stopIfTrue="1">
      <formula>$L$3="ja"</formula>
    </cfRule>
  </conditionalFormatting>
  <conditionalFormatting sqref="AN18:AN53">
    <cfRule type="expression" dxfId="19" priority="34" stopIfTrue="1">
      <formula>$AO18&gt;=$AL18</formula>
    </cfRule>
    <cfRule type="expression" dxfId="18" priority="33" stopIfTrue="1">
      <formula>$AO18&lt;$AL18</formula>
    </cfRule>
    <cfRule type="expression" dxfId="17" priority="32" stopIfTrue="1">
      <formula>$AO18=""</formula>
    </cfRule>
  </conditionalFormatting>
  <dataValidations count="11">
    <dataValidation allowBlank="1" showInputMessage="1" showErrorMessage="1" promptTitle="invoer gegevens" prompt="gegevens verschijnen_x000a_automatisch, u hoeft_x000a_hier niets in te vullen" sqref="AG18:AH53" xr:uid="{38A647E3-DBE7-4811-A7BE-444D8F627B70}"/>
    <dataValidation type="list" allowBlank="1" showInputMessage="1" showErrorMessage="1" promptTitle="Kies uit:" prompt="1. PrO_x000a_2. VMBO-lwoo_x000a_3. VMBO-basis_x000a_4. VMBO-kader_x000a_5. VMBO-gemengd_x000a_6. VMBO-theorie_x000a_7. HAVO_x000a_8. VWO" sqref="G18:G53" xr:uid="{13E3B430-79E9-425F-B253-DCC4204DDD69}">
      <formula1>"pro,lwoo,vmbo-b,vmbo-k,vmbo-g,vmbo-t,havo,vwo"</formula1>
    </dataValidation>
    <dataValidation type="list" allowBlank="1" showInputMessage="1" showErrorMessage="1" sqref="E2" xr:uid="{2476A929-F9D9-49F1-9B5A-FF6919857CB0}">
      <formula1>"--,A,B,C,D,E,F,G,H,I,J,"</formula1>
    </dataValidation>
    <dataValidation type="list" allowBlank="1" showInputMessage="1" showErrorMessage="1" sqref="D2" xr:uid="{957510AC-6018-47FE-B26C-CD8E63CF1545}">
      <formula1>"3,4,5,6,7,8,"</formula1>
    </dataValidation>
    <dataValidation allowBlank="1" showInputMessage="1" showErrorMessage="1" promptTitle="doublure" prompt="zet een x_x000a_als de leerling_x000a_vanaf groep 3_x000a_is gedoubleerd" sqref="F18:F53" xr:uid="{2B2AB6DF-A627-415C-98E6-DD974C3818EB}"/>
    <dataValidation allowBlank="1" showInputMessage="1" showErrorMessage="1" promptTitle="specifieke onderwijsbehoefte" prompt="zet een x voor een leerling met_x000a_een specifieke onderwijsbehoefte" sqref="E18:E52" xr:uid="{21C97D0A-7A7F-4DDD-9A09-D26C2D821D77}"/>
    <dataValidation allowBlank="1" showInputMessage="1" showErrorMessage="1" promptTitle="sociaal competent" prompt="zet een x voor_x000a_een leerling die_x000a_moeite heeft met_x000a_soc. competentie" sqref="AI18:AI53" xr:uid="{3B29C3BA-0D92-40EB-B0B4-AF9F27198E24}"/>
    <dataValidation allowBlank="1" showInputMessage="1" showErrorMessage="1" promptTitle="in te vullen niveau" prompt="vul in: A-B-C-D-E_x000a_     of: 1-2-3-4-5" sqref="D18:D53 H18:M53" xr:uid="{3FA20620-6C02-482C-8269-22EA46186083}"/>
    <dataValidation type="list" allowBlank="1" showInputMessage="1" showErrorMessage="1" promptTitle="specifieke onderwijsbehoefte" prompt="zet een x voor een leerling met_x000a_een specifieke onderwijsbehoefte" sqref="E53" xr:uid="{B2D8BF29-51C9-4B35-9F85-4F19A5BE1DA8}">
      <formula1>"--,x,"</formula1>
    </dataValidation>
    <dataValidation type="list" allowBlank="1" showInputMessage="1" showErrorMessage="1" promptTitle="kies uit:" prompt="1. PrO_x000a_2. VMBO-lwoo_x000a_3. VMBO-basis_x000a_4. VMBO-kader_x000a_5. VMBO-gemengd_x000a_6. VMBO-theorie_x000a_7. HAVO_x000a_8. VWO" sqref="AN18:AN53 AK18:AK53" xr:uid="{DB2B093F-CE70-4E80-8984-7E9DD348BFDC}">
      <formula1>"pro,lwoo,vmbo-b,vmbo-k,vmbo-g,vmbo-t,havo,vwo,"</formula1>
    </dataValidation>
    <dataValidation type="list" allowBlank="1" showInputMessage="1" showErrorMessage="1" sqref="E7" xr:uid="{DDD7460A-DA1C-4217-9395-0AAD3D9E5807}">
      <formula1>"ja,nee,"</formula1>
    </dataValidation>
  </dataValidations>
  <pageMargins left="0.89" right="0.28000000000000003" top="0.57999999999999996" bottom="0.22" header="0.13" footer="0.14000000000000001"/>
  <pageSetup paperSize="9" scale="73" orientation="landscape" r:id="rId1"/>
  <headerFooter alignWithMargins="0">
    <oddFooter>&amp;L&amp;8© Meesterwerk</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2FA5F-C415-4680-8A4F-9787604C7848}">
  <sheetPr codeName="Blad8">
    <tabColor rgb="FFCC00FF"/>
    <pageSetUpPr fitToPage="1"/>
  </sheetPr>
  <dimension ref="A1:U32"/>
  <sheetViews>
    <sheetView showGridLines="0" showRowColHeaders="0" zoomScaleNormal="100" workbookViewId="0"/>
  </sheetViews>
  <sheetFormatPr defaultRowHeight="12.5" x14ac:dyDescent="0.25"/>
  <cols>
    <col min="1" max="1" width="3.7265625" customWidth="1"/>
    <col min="2" max="2" width="8.08984375" style="149" customWidth="1"/>
    <col min="3" max="3" width="7.1796875" customWidth="1"/>
    <col min="4" max="4" width="9.54296875" style="4" bestFit="1" customWidth="1"/>
    <col min="5" max="5" width="2.54296875" customWidth="1"/>
    <col min="6" max="7" width="10.54296875" style="4" bestFit="1" customWidth="1"/>
    <col min="8" max="8" width="10.7265625" style="4" bestFit="1" customWidth="1"/>
    <col min="9" max="9" width="10.7265625" style="4" customWidth="1"/>
    <col min="10" max="11" width="10.54296875" style="4" bestFit="1" customWidth="1"/>
    <col min="12" max="12" width="2.54296875" style="4" customWidth="1"/>
    <col min="13" max="13" width="9.453125" style="4" bestFit="1" customWidth="1"/>
    <col min="14" max="14" width="2.54296875" style="4" customWidth="1"/>
    <col min="15" max="15" width="9.453125" bestFit="1" customWidth="1"/>
    <col min="16" max="16" width="9.1796875" hidden="1" customWidth="1"/>
    <col min="17" max="17" width="9.453125" bestFit="1" customWidth="1"/>
    <col min="19" max="21" width="9.1796875" style="4" hidden="1" customWidth="1"/>
    <col min="22" max="22" width="9.54296875" customWidth="1"/>
  </cols>
  <sheetData>
    <row r="1" spans="2:21" x14ac:dyDescent="0.25">
      <c r="H1" s="114"/>
      <c r="I1" s="114"/>
      <c r="J1" s="114"/>
      <c r="K1" s="114"/>
      <c r="L1" s="114"/>
    </row>
    <row r="2" spans="2:21" ht="22" thickBot="1" x14ac:dyDescent="0.65">
      <c r="B2" s="183"/>
      <c r="C2" s="1"/>
      <c r="D2" s="76"/>
      <c r="E2" s="76"/>
      <c r="F2" s="3"/>
      <c r="G2" s="3"/>
      <c r="H2" s="3"/>
      <c r="I2" s="3"/>
      <c r="J2" s="3"/>
      <c r="K2" s="3"/>
      <c r="L2" s="3"/>
      <c r="M2" s="3"/>
      <c r="N2" s="3"/>
    </row>
    <row r="3" spans="2:21" ht="16" thickBot="1" x14ac:dyDescent="0.4">
      <c r="B3" s="240" t="s">
        <v>94</v>
      </c>
      <c r="C3" s="241"/>
      <c r="D3" s="241"/>
      <c r="E3" s="241"/>
      <c r="F3" s="241"/>
      <c r="G3" s="241"/>
      <c r="H3" s="241"/>
      <c r="I3" s="241"/>
      <c r="J3" s="241"/>
      <c r="K3" s="241"/>
      <c r="L3" s="241"/>
      <c r="M3" s="241"/>
      <c r="N3" s="241"/>
      <c r="O3" s="241"/>
      <c r="P3" s="241"/>
      <c r="Q3" s="241"/>
      <c r="R3" s="242"/>
      <c r="S3" s="145"/>
    </row>
    <row r="4" spans="2:21" ht="13" x14ac:dyDescent="0.3">
      <c r="B4" s="181"/>
      <c r="C4" s="27"/>
      <c r="D4" s="27"/>
      <c r="E4" s="27"/>
      <c r="F4" s="27"/>
      <c r="G4" s="27"/>
      <c r="H4" s="27"/>
      <c r="I4" s="27"/>
      <c r="J4" s="27"/>
      <c r="K4" s="27"/>
      <c r="L4" s="27"/>
      <c r="M4" s="27"/>
      <c r="N4" s="27"/>
      <c r="O4" s="27"/>
      <c r="P4" s="27"/>
      <c r="Q4" s="27"/>
      <c r="R4" s="27"/>
      <c r="S4" s="27"/>
    </row>
    <row r="5" spans="2:21" ht="13" x14ac:dyDescent="0.3">
      <c r="B5" s="210" t="s">
        <v>30</v>
      </c>
      <c r="C5" s="211"/>
      <c r="D5" s="211"/>
      <c r="E5" s="243" t="s">
        <v>78</v>
      </c>
      <c r="F5" s="244"/>
      <c r="G5" s="3"/>
      <c r="H5" s="216" t="s">
        <v>115</v>
      </c>
      <c r="I5" s="216"/>
      <c r="J5" s="216"/>
      <c r="K5" s="215">
        <v>0.8</v>
      </c>
    </row>
    <row r="6" spans="2:21" ht="13" x14ac:dyDescent="0.3">
      <c r="B6" s="210" t="s">
        <v>29</v>
      </c>
      <c r="C6" s="211"/>
      <c r="D6" s="211"/>
      <c r="E6" s="245" t="str">
        <f>IF(E5="ja","nee",IF(E5="nee","ja",IF(E5="","")))</f>
        <v>nee</v>
      </c>
      <c r="F6" s="246"/>
      <c r="H6" s="216"/>
      <c r="I6" s="216"/>
      <c r="J6" s="216"/>
      <c r="K6" s="215"/>
    </row>
    <row r="7" spans="2:21" ht="13" thickBot="1" x14ac:dyDescent="0.3">
      <c r="B7" s="184"/>
      <c r="C7" s="18"/>
      <c r="D7" s="19"/>
    </row>
    <row r="8" spans="2:21" ht="13" thickTop="1" x14ac:dyDescent="0.25">
      <c r="B8" s="227" t="s">
        <v>70</v>
      </c>
      <c r="C8" s="261"/>
      <c r="D8" s="262"/>
      <c r="E8" s="217"/>
      <c r="F8" s="227" t="s">
        <v>93</v>
      </c>
      <c r="G8" s="228"/>
      <c r="H8" s="227" t="s">
        <v>33</v>
      </c>
      <c r="I8" s="228"/>
      <c r="J8" s="266" t="s">
        <v>34</v>
      </c>
      <c r="K8" s="267"/>
      <c r="L8" s="158"/>
      <c r="M8" s="178"/>
      <c r="O8" s="227" t="s">
        <v>70</v>
      </c>
      <c r="P8" s="261"/>
      <c r="Q8" s="261"/>
      <c r="R8" s="262"/>
      <c r="S8" s="54"/>
    </row>
    <row r="9" spans="2:21" ht="17" customHeight="1" x14ac:dyDescent="0.25">
      <c r="B9" s="180" t="s">
        <v>0</v>
      </c>
      <c r="C9" s="231" t="s">
        <v>134</v>
      </c>
      <c r="D9" s="180" t="s">
        <v>91</v>
      </c>
      <c r="E9" s="218"/>
      <c r="F9" s="125" t="s">
        <v>58</v>
      </c>
      <c r="G9" s="125" t="s">
        <v>59</v>
      </c>
      <c r="H9" s="125" t="s">
        <v>60</v>
      </c>
      <c r="I9" s="126" t="s">
        <v>84</v>
      </c>
      <c r="J9" s="125" t="s">
        <v>61</v>
      </c>
      <c r="K9" s="188" t="s">
        <v>62</v>
      </c>
      <c r="L9" s="140"/>
      <c r="M9" s="161" t="s">
        <v>63</v>
      </c>
      <c r="N9" s="139"/>
      <c r="O9" s="52" t="s">
        <v>41</v>
      </c>
      <c r="P9" s="23" t="s">
        <v>28</v>
      </c>
      <c r="Q9" s="52" t="s">
        <v>39</v>
      </c>
      <c r="R9" s="37" t="s">
        <v>44</v>
      </c>
      <c r="S9" s="29" t="s">
        <v>11</v>
      </c>
      <c r="T9" s="6" t="s">
        <v>11</v>
      </c>
      <c r="U9" s="6" t="s">
        <v>12</v>
      </c>
    </row>
    <row r="10" spans="2:21" x14ac:dyDescent="0.25">
      <c r="B10" s="41"/>
      <c r="C10" s="232"/>
      <c r="D10" s="189" t="s">
        <v>92</v>
      </c>
      <c r="E10" s="218"/>
      <c r="F10" s="127" t="s">
        <v>13</v>
      </c>
      <c r="G10" s="127" t="s">
        <v>14</v>
      </c>
      <c r="H10" s="127"/>
      <c r="I10" s="128" t="s">
        <v>60</v>
      </c>
      <c r="J10" s="127" t="s">
        <v>15</v>
      </c>
      <c r="K10" s="190" t="s">
        <v>16</v>
      </c>
      <c r="L10" s="140"/>
      <c r="M10" s="162" t="s">
        <v>35</v>
      </c>
      <c r="N10" s="139"/>
      <c r="O10" s="53"/>
      <c r="P10" s="155"/>
      <c r="Q10" s="53" t="s">
        <v>40</v>
      </c>
      <c r="R10" s="38" t="s">
        <v>45</v>
      </c>
      <c r="S10" s="24"/>
      <c r="T10" s="8"/>
      <c r="U10" s="8"/>
    </row>
    <row r="11" spans="2:21" s="16" customFormat="1" x14ac:dyDescent="0.25">
      <c r="B11" s="42"/>
      <c r="C11" s="233"/>
      <c r="D11" s="42"/>
      <c r="E11" s="218"/>
      <c r="F11" s="129" t="s">
        <v>31</v>
      </c>
      <c r="G11" s="129" t="s">
        <v>31</v>
      </c>
      <c r="H11" s="129" t="s">
        <v>31</v>
      </c>
      <c r="I11" s="129" t="s">
        <v>31</v>
      </c>
      <c r="J11" s="129" t="s">
        <v>32</v>
      </c>
      <c r="K11" s="191" t="s">
        <v>32</v>
      </c>
      <c r="L11" s="140"/>
      <c r="M11" s="163" t="s">
        <v>36</v>
      </c>
      <c r="N11" s="139"/>
      <c r="O11" s="22" t="s">
        <v>42</v>
      </c>
      <c r="P11" s="156"/>
      <c r="Q11" s="22" t="s">
        <v>43</v>
      </c>
      <c r="R11" s="39" t="s">
        <v>46</v>
      </c>
      <c r="S11" s="24"/>
      <c r="T11" s="7"/>
      <c r="U11" s="7"/>
    </row>
    <row r="12" spans="2:21" s="16" customFormat="1" hidden="1" x14ac:dyDescent="0.25">
      <c r="B12" s="91" t="s">
        <v>79</v>
      </c>
      <c r="C12" s="179"/>
      <c r="D12" s="133" t="s">
        <v>17</v>
      </c>
      <c r="E12" s="153" t="s">
        <v>73</v>
      </c>
      <c r="F12" s="130" t="s">
        <v>74</v>
      </c>
      <c r="G12" s="90" t="s">
        <v>18</v>
      </c>
      <c r="H12" s="91" t="s">
        <v>73</v>
      </c>
      <c r="I12" s="91"/>
      <c r="J12" s="90" t="s">
        <v>75</v>
      </c>
      <c r="K12" s="133" t="s">
        <v>76</v>
      </c>
      <c r="L12" s="65"/>
      <c r="M12" s="162" t="s">
        <v>21</v>
      </c>
      <c r="N12" s="139"/>
      <c r="O12" s="81" t="s">
        <v>20</v>
      </c>
      <c r="P12" s="153"/>
      <c r="Q12" s="81" t="s">
        <v>73</v>
      </c>
      <c r="R12" s="7" t="s">
        <v>73</v>
      </c>
      <c r="S12" s="3"/>
      <c r="T12" s="3"/>
      <c r="U12" s="3"/>
    </row>
    <row r="13" spans="2:21" s="16" customFormat="1" hidden="1" x14ac:dyDescent="0.25">
      <c r="B13" s="91" t="s">
        <v>20</v>
      </c>
      <c r="C13" s="179"/>
      <c r="D13" s="133"/>
      <c r="E13" s="153"/>
      <c r="F13" s="130"/>
      <c r="G13" s="90"/>
      <c r="H13" s="91"/>
      <c r="I13" s="91"/>
      <c r="J13" s="90"/>
      <c r="K13" s="133"/>
      <c r="L13" s="65"/>
      <c r="M13" s="162"/>
      <c r="N13" s="139"/>
      <c r="O13" s="81"/>
      <c r="P13" s="153"/>
      <c r="Q13" s="81"/>
      <c r="R13" s="7"/>
      <c r="S13" s="3"/>
      <c r="T13" s="3"/>
      <c r="U13" s="3"/>
    </row>
    <row r="14" spans="2:21" s="16" customFormat="1" hidden="1" x14ac:dyDescent="0.25">
      <c r="B14" s="91" t="s">
        <v>80</v>
      </c>
      <c r="C14" s="179"/>
      <c r="D14" s="133"/>
      <c r="E14" s="153"/>
      <c r="F14" s="130"/>
      <c r="G14" s="90"/>
      <c r="H14" s="91"/>
      <c r="I14" s="91"/>
      <c r="J14" s="90"/>
      <c r="K14" s="133"/>
      <c r="L14" s="65"/>
      <c r="M14" s="162"/>
      <c r="N14" s="139"/>
      <c r="O14" s="81"/>
      <c r="P14" s="153"/>
      <c r="Q14" s="81"/>
      <c r="R14" s="7"/>
      <c r="S14" s="3"/>
      <c r="T14" s="3"/>
      <c r="U14" s="3"/>
    </row>
    <row r="15" spans="2:21" s="16" customFormat="1" hidden="1" x14ac:dyDescent="0.25">
      <c r="B15" s="91" t="s">
        <v>81</v>
      </c>
      <c r="C15" s="179"/>
      <c r="D15" s="133"/>
      <c r="E15" s="153"/>
      <c r="F15" s="130"/>
      <c r="G15" s="90"/>
      <c r="H15" s="91"/>
      <c r="I15" s="91"/>
      <c r="J15" s="90"/>
      <c r="K15" s="133"/>
      <c r="L15" s="65"/>
      <c r="M15" s="162"/>
      <c r="N15" s="139"/>
      <c r="O15" s="81"/>
      <c r="P15" s="153"/>
      <c r="Q15" s="81"/>
      <c r="R15" s="7"/>
      <c r="S15" s="3"/>
      <c r="T15" s="3"/>
      <c r="U15" s="3"/>
    </row>
    <row r="16" spans="2:21" ht="15" customHeight="1" x14ac:dyDescent="0.25">
      <c r="B16" s="185">
        <f>'groep 3'!$D$2</f>
        <v>3</v>
      </c>
      <c r="C16" s="185" t="str">
        <f>'groep 3'!$E$2</f>
        <v>A</v>
      </c>
      <c r="D16" s="177">
        <f>'groep 3'!$C$54</f>
        <v>5</v>
      </c>
      <c r="E16" s="224"/>
      <c r="F16" s="192">
        <f>'groep 3'!H54</f>
        <v>0.8</v>
      </c>
      <c r="G16" s="192" t="str">
        <f>'groep 3'!I54</f>
        <v/>
      </c>
      <c r="H16" s="192" t="str">
        <f>'groep 3'!J54</f>
        <v/>
      </c>
      <c r="I16" s="192" t="str">
        <f>'groep 3'!K54</f>
        <v/>
      </c>
      <c r="J16" s="192" t="str">
        <f>'groep 3'!L54</f>
        <v/>
      </c>
      <c r="K16" s="192" t="str">
        <f>'groep 3'!M54</f>
        <v/>
      </c>
      <c r="L16" s="142"/>
      <c r="M16" s="164">
        <f>'groep 3'!$AF$54</f>
        <v>0.8</v>
      </c>
      <c r="N16" s="159"/>
      <c r="O16" s="134">
        <f>'groep 3'!$AG$55</f>
        <v>2</v>
      </c>
      <c r="P16" s="54">
        <f>'groep 3'!AH55</f>
        <v>1</v>
      </c>
      <c r="Q16" s="134">
        <f>'groep 3'!$AH$55</f>
        <v>1</v>
      </c>
      <c r="R16" s="123">
        <f>'groep 3'!$AI$54</f>
        <v>0.8</v>
      </c>
      <c r="S16" s="124">
        <f>'groep 3'!AJ54</f>
        <v>0</v>
      </c>
      <c r="T16" s="85" t="e">
        <f>IF(#REF!="","",IF(#REF!="pro",1,IF(#REF!="lwoo",2,IF(#REF!="vmbo-b",3,IF(#REF!="vmbo-k",4,IF(#REF!="vmbo-g",5,IF(#REF!="vmbo-t",6,IF(#REF!="havo",7))))))))</f>
        <v>#REF!</v>
      </c>
      <c r="U16" s="87" t="e">
        <f>IF(T16="",0,IF(T16&lt;#REF!,0,IF(T16&gt;=#REF!,1)))</f>
        <v>#REF!</v>
      </c>
    </row>
    <row r="17" spans="1:21" ht="15" customHeight="1" x14ac:dyDescent="0.25">
      <c r="B17" s="185"/>
      <c r="C17" s="117"/>
      <c r="D17" s="93"/>
      <c r="E17" s="224"/>
      <c r="F17" s="177"/>
      <c r="G17" s="177"/>
      <c r="H17" s="177"/>
      <c r="I17" s="177"/>
      <c r="J17" s="177"/>
      <c r="K17" s="177"/>
      <c r="L17" s="141"/>
      <c r="M17" s="165"/>
      <c r="N17" s="159"/>
      <c r="O17" s="135"/>
      <c r="P17" s="54"/>
      <c r="Q17" s="135" t="str">
        <f>IF(E17="","",IF(E17="X",M17))</f>
        <v/>
      </c>
      <c r="R17" s="160"/>
      <c r="S17" s="84"/>
      <c r="T17" s="85" t="e">
        <f>IF(#REF!="","",IF(#REF!="pro",1,IF(#REF!="lwoo",2,IF(#REF!="vmbo-b",3,IF(#REF!="vmbo-k",4,IF(#REF!="vmbo-g",5,IF(#REF!="vmbo-t",6,IF(#REF!="havo",7))))))))</f>
        <v>#REF!</v>
      </c>
      <c r="U17" s="87" t="e">
        <f>IF(T17="",0,IF(T17&lt;#REF!,0,IF(T17&gt;=#REF!,1)))</f>
        <v>#REF!</v>
      </c>
    </row>
    <row r="18" spans="1:21" ht="15" customHeight="1" x14ac:dyDescent="0.25">
      <c r="B18" s="186">
        <f>'groep 4'!$D$2</f>
        <v>4</v>
      </c>
      <c r="C18" s="186">
        <f>'groep 4'!$E$2</f>
        <v>0</v>
      </c>
      <c r="D18" s="93">
        <f>'groep 4'!$C$54</f>
        <v>8</v>
      </c>
      <c r="E18" s="224"/>
      <c r="F18" s="192">
        <f>'groep 4'!H54</f>
        <v>1</v>
      </c>
      <c r="G18" s="192" t="str">
        <f>'groep 4'!I54</f>
        <v/>
      </c>
      <c r="H18" s="192">
        <f>'groep 4'!J54</f>
        <v>0.75</v>
      </c>
      <c r="I18" s="192" t="str">
        <f>'groep 4'!K54</f>
        <v/>
      </c>
      <c r="J18" s="192">
        <f>'groep 4'!L54</f>
        <v>0.75</v>
      </c>
      <c r="K18" s="192">
        <f>'groep 4'!M54</f>
        <v>1</v>
      </c>
      <c r="L18" s="142"/>
      <c r="M18" s="165">
        <f>'groep 4'!$AF$54</f>
        <v>0.875</v>
      </c>
      <c r="N18" s="159"/>
      <c r="O18" s="136">
        <f>'groep 4'!$AG$55</f>
        <v>1</v>
      </c>
      <c r="P18" s="54">
        <f>'groep 3'!AH57</f>
        <v>0</v>
      </c>
      <c r="Q18" s="136">
        <f>'groep 4'!$AH$55</f>
        <v>1</v>
      </c>
      <c r="R18" s="123">
        <f>'groep 4'!$AI$54</f>
        <v>0.875</v>
      </c>
      <c r="S18" s="124">
        <f>'groep 4'!AJ54</f>
        <v>0</v>
      </c>
      <c r="T18" s="85" t="e">
        <f>IF(#REF!="","",IF(#REF!="pro",1,IF(#REF!="lwoo",2,IF(#REF!="vmbo-b",3,IF(#REF!="vmbo-k",4,IF(#REF!="vmbo-g",5,IF(#REF!="vmbo-t",6,IF(#REF!="havo",7))))))))</f>
        <v>#REF!</v>
      </c>
      <c r="U18" s="87" t="e">
        <f>IF(T18="",0,IF(T18&lt;#REF!,0,IF(T18&gt;=#REF!,1)))</f>
        <v>#REF!</v>
      </c>
    </row>
    <row r="19" spans="1:21" ht="15" customHeight="1" x14ac:dyDescent="0.25">
      <c r="B19" s="187"/>
      <c r="C19" s="195"/>
      <c r="D19" s="93"/>
      <c r="E19" s="224"/>
      <c r="F19" s="177"/>
      <c r="G19" s="193"/>
      <c r="H19" s="177"/>
      <c r="I19" s="193"/>
      <c r="J19" s="177"/>
      <c r="K19" s="177"/>
      <c r="L19" s="141"/>
      <c r="M19" s="165"/>
      <c r="N19" s="159"/>
      <c r="O19" s="135"/>
      <c r="P19" s="54"/>
      <c r="Q19" s="135" t="str">
        <f>IF(E19="","",IF(E19="X",M19))</f>
        <v/>
      </c>
      <c r="R19" s="160"/>
      <c r="S19" s="84" t="e">
        <f>IF(#REF!="","",IF(#REF!="pro",1,IF(#REF!="lwoo",2,IF(#REF!="vmbo-b",3,IF(#REF!="vmbo-k",4,IF(#REF!="vmbo-g",5,IF(#REF!="vmbo-t",6,IF(#REF!="havo",7))))))))</f>
        <v>#REF!</v>
      </c>
      <c r="T19" s="85" t="e">
        <f>IF(#REF!="","",IF(#REF!="pro",1,IF(#REF!="lwoo",2,IF(#REF!="vmbo-b",3,IF(#REF!="vmbo-k",4,IF(#REF!="vmbo-g",5,IF(#REF!="vmbo-t",6,IF(#REF!="havo",7))))))))</f>
        <v>#REF!</v>
      </c>
      <c r="U19" s="87" t="e">
        <f>IF(T19="",0,IF(T19&lt;#REF!,0,IF(T19&gt;=#REF!,1)))</f>
        <v>#REF!</v>
      </c>
    </row>
    <row r="20" spans="1:21" ht="15" customHeight="1" x14ac:dyDescent="0.25">
      <c r="B20" s="186">
        <f>'groep 5'!$D$2</f>
        <v>5</v>
      </c>
      <c r="C20" s="186">
        <f>'groep 5'!$E$2</f>
        <v>0</v>
      </c>
      <c r="D20" s="93">
        <f>'groep 5'!$C$54</f>
        <v>5</v>
      </c>
      <c r="E20" s="224"/>
      <c r="F20" s="192">
        <f>'groep 5'!H54</f>
        <v>0.8</v>
      </c>
      <c r="G20" s="194"/>
      <c r="H20" s="192">
        <f>'groep 5'!J54</f>
        <v>0.6</v>
      </c>
      <c r="I20" s="194"/>
      <c r="J20" s="192">
        <f>'groep 5'!L54</f>
        <v>0.8</v>
      </c>
      <c r="K20" s="192">
        <f>'groep 5'!M54</f>
        <v>1</v>
      </c>
      <c r="L20" s="142"/>
      <c r="M20" s="165">
        <f>'groep 5'!$AF$54</f>
        <v>0.8</v>
      </c>
      <c r="N20" s="159"/>
      <c r="O20" s="136">
        <f>'groep 5'!$AG$55</f>
        <v>1</v>
      </c>
      <c r="P20" s="54">
        <f>'groep 3'!AH59</f>
        <v>0</v>
      </c>
      <c r="Q20" s="136">
        <f>'groep 5'!$AH$55</f>
        <v>1</v>
      </c>
      <c r="R20" s="123">
        <f>'groep 5'!$AI$54</f>
        <v>0.6</v>
      </c>
      <c r="S20" s="84" t="e">
        <f>IF(#REF!="","",IF(#REF!="pro",1,IF(#REF!="lwoo",2,IF(#REF!="vmbo-b",3,IF(#REF!="vmbo-k",4,IF(#REF!="vmbo-g",5,IF(#REF!="vmbo-t",6,IF(#REF!="havo",7))))))))</f>
        <v>#REF!</v>
      </c>
      <c r="T20" s="85" t="e">
        <f>IF(#REF!="","",IF(#REF!="pro",1,IF(#REF!="lwoo",2,IF(#REF!="vmbo-b",3,IF(#REF!="vmbo-k",4,IF(#REF!="vmbo-g",5,IF(#REF!="vmbo-t",6,IF(#REF!="havo",7))))))))</f>
        <v>#REF!</v>
      </c>
      <c r="U20" s="87" t="e">
        <f>IF(T20="",0,IF(T20&lt;#REF!,0,IF(T20&gt;=#REF!,1)))</f>
        <v>#REF!</v>
      </c>
    </row>
    <row r="21" spans="1:21" ht="15" customHeight="1" x14ac:dyDescent="0.25">
      <c r="B21" s="187"/>
      <c r="C21" s="195"/>
      <c r="D21" s="93"/>
      <c r="E21" s="224"/>
      <c r="F21" s="177"/>
      <c r="G21" s="193"/>
      <c r="H21" s="177"/>
      <c r="I21" s="193"/>
      <c r="J21" s="177"/>
      <c r="K21" s="177"/>
      <c r="L21" s="141"/>
      <c r="M21" s="165"/>
      <c r="N21" s="159"/>
      <c r="O21" s="135"/>
      <c r="P21" s="54"/>
      <c r="Q21" s="135" t="str">
        <f>IF(E21="","",IF(E21="X",M21))</f>
        <v/>
      </c>
      <c r="R21" s="160"/>
      <c r="S21" s="84" t="e">
        <f>IF(#REF!="","",IF(#REF!="pro",1,IF(#REF!="lwoo",2,IF(#REF!="vmbo-b",3,IF(#REF!="vmbo-k",4,IF(#REF!="vmbo-g",5,IF(#REF!="vmbo-t",6,IF(#REF!="havo",7))))))))</f>
        <v>#REF!</v>
      </c>
      <c r="T21" s="85" t="e">
        <f>IF(#REF!="","",IF(#REF!="pro",1,IF(#REF!="lwoo",2,IF(#REF!="vmbo-b",3,IF(#REF!="vmbo-k",4,IF(#REF!="vmbo-g",5,IF(#REF!="vmbo-t",6,IF(#REF!="havo",7))))))))</f>
        <v>#REF!</v>
      </c>
      <c r="U21" s="87" t="e">
        <f>IF(T21="",0,IF(T21&lt;#REF!,0,IF(T21&gt;=#REF!,1)))</f>
        <v>#REF!</v>
      </c>
    </row>
    <row r="22" spans="1:21" ht="15" customHeight="1" x14ac:dyDescent="0.25">
      <c r="B22" s="186">
        <f>'groep 6'!$D$2</f>
        <v>6</v>
      </c>
      <c r="C22" s="186">
        <f>'groep 6'!$E$2</f>
        <v>0</v>
      </c>
      <c r="D22" s="93">
        <f>'groep 6'!$C$54</f>
        <v>10</v>
      </c>
      <c r="E22" s="224"/>
      <c r="F22" s="192" t="str">
        <f>'groep 6'!H54</f>
        <v/>
      </c>
      <c r="G22" s="192">
        <f>'groep 6'!I54</f>
        <v>0.8</v>
      </c>
      <c r="H22" s="192">
        <f>'groep 6'!J54</f>
        <v>0.8</v>
      </c>
      <c r="I22" s="192" t="str">
        <f>'groep 6'!K54</f>
        <v/>
      </c>
      <c r="J22" s="192">
        <f>'groep 6'!L54</f>
        <v>0.8</v>
      </c>
      <c r="K22" s="192">
        <f>'groep 6'!M54</f>
        <v>0.9</v>
      </c>
      <c r="L22" s="142"/>
      <c r="M22" s="165">
        <f>'groep 6'!$AF$54</f>
        <v>0.82499999999999996</v>
      </c>
      <c r="N22" s="159"/>
      <c r="O22" s="136">
        <f>'groep 6'!$AG$55</f>
        <v>0</v>
      </c>
      <c r="P22" s="54">
        <f>'groep 3'!AH61</f>
        <v>0</v>
      </c>
      <c r="Q22" s="136">
        <f>'groep 6'!$AH$55</f>
        <v>1</v>
      </c>
      <c r="R22" s="123">
        <f>'groep 6'!$AI$54</f>
        <v>1</v>
      </c>
      <c r="S22" s="84" t="e">
        <f>IF(#REF!="","",IF(#REF!="pro",1,IF(#REF!="lwoo",2,IF(#REF!="vmbo-b",3,IF(#REF!="vmbo-k",4,IF(#REF!="vmbo-g",5,IF(#REF!="vmbo-t",6,IF(#REF!="havo",7))))))))</f>
        <v>#REF!</v>
      </c>
      <c r="T22" s="85" t="e">
        <f>IF(#REF!="","",IF(#REF!="pro",1,IF(#REF!="lwoo",2,IF(#REF!="vmbo-b",3,IF(#REF!="vmbo-k",4,IF(#REF!="vmbo-g",5,IF(#REF!="vmbo-t",6,IF(#REF!="havo",7))))))))</f>
        <v>#REF!</v>
      </c>
      <c r="U22" s="87" t="e">
        <f>IF(T22="",0,IF(T22&lt;#REF!,0,IF(T22&gt;=#REF!,1)))</f>
        <v>#REF!</v>
      </c>
    </row>
    <row r="23" spans="1:21" ht="15" customHeight="1" x14ac:dyDescent="0.25">
      <c r="B23" s="187"/>
      <c r="C23" s="195"/>
      <c r="D23" s="93"/>
      <c r="E23" s="224"/>
      <c r="F23" s="193"/>
      <c r="G23" s="193"/>
      <c r="H23" s="193"/>
      <c r="I23" s="193"/>
      <c r="J23" s="193"/>
      <c r="K23" s="193"/>
      <c r="L23" s="143"/>
      <c r="M23" s="165"/>
      <c r="N23" s="159"/>
      <c r="O23" s="135"/>
      <c r="P23" s="54" t="s">
        <v>25</v>
      </c>
      <c r="Q23" s="135" t="str">
        <f>IF(E23="","",IF(E23="X",M23))</f>
        <v/>
      </c>
      <c r="R23" s="160"/>
      <c r="S23" s="84" t="e">
        <f>IF(#REF!="","",IF(#REF!="pro",1,IF(#REF!="lwoo",2,IF(#REF!="vmbo-b",3,IF(#REF!="vmbo-k",4,IF(#REF!="vmbo-g",5,IF(#REF!="vmbo-t",6,IF(#REF!="havo",7))))))))</f>
        <v>#REF!</v>
      </c>
      <c r="T23" s="85" t="e">
        <f>IF(#REF!="","",IF(#REF!="pro",1,IF(#REF!="lwoo",2,IF(#REF!="vmbo-b",3,IF(#REF!="vmbo-k",4,IF(#REF!="vmbo-g",5,IF(#REF!="vmbo-t",6,IF(#REF!="havo",7))))))))</f>
        <v>#REF!</v>
      </c>
      <c r="U23" s="87" t="e">
        <f>IF(T23="",0,IF(T23&lt;#REF!,0,IF(T23&gt;=#REF!,1)))</f>
        <v>#REF!</v>
      </c>
    </row>
    <row r="24" spans="1:21" ht="15" customHeight="1" x14ac:dyDescent="0.25">
      <c r="B24" s="186">
        <f>'groep 7'!$D$2</f>
        <v>7</v>
      </c>
      <c r="C24" s="186">
        <f>'groep 7'!$E$2</f>
        <v>0</v>
      </c>
      <c r="D24" s="93">
        <f>'groep 7'!$C$54</f>
        <v>7</v>
      </c>
      <c r="E24" s="224"/>
      <c r="F24" s="194" t="str">
        <f>'groep 7'!H54</f>
        <v/>
      </c>
      <c r="G24" s="194">
        <f>'groep 7'!I54</f>
        <v>0.8571428571428571</v>
      </c>
      <c r="H24" s="194">
        <f>'groep 7'!J54</f>
        <v>0.7142857142857143</v>
      </c>
      <c r="I24" s="194">
        <f>'groep 7'!K54</f>
        <v>0.7142857142857143</v>
      </c>
      <c r="J24" s="194">
        <f>'groep 7'!L54</f>
        <v>0.7142857142857143</v>
      </c>
      <c r="K24" s="194">
        <f>'groep 7'!M54</f>
        <v>1</v>
      </c>
      <c r="L24" s="144"/>
      <c r="M24" s="165">
        <f>'groep 7'!$AF$54</f>
        <v>0.79999999999999993</v>
      </c>
      <c r="N24" s="159"/>
      <c r="O24" s="136">
        <f>'groep 7'!$AG$55</f>
        <v>0</v>
      </c>
      <c r="P24" s="54">
        <f>'groep 3'!AH63</f>
        <v>0</v>
      </c>
      <c r="Q24" s="136">
        <f>'groep 7'!$AH$55</f>
        <v>0</v>
      </c>
      <c r="R24" s="123">
        <f>'groep 7'!$AI$54</f>
        <v>0.8571428571428571</v>
      </c>
      <c r="S24" s="84" t="e">
        <f>IF(#REF!="","",IF(#REF!="pro",1,IF(#REF!="lwoo",2,IF(#REF!="vmbo-b",3,IF(#REF!="vmbo-k",4,IF(#REF!="vmbo-g",5,IF(#REF!="vmbo-t",6,IF(#REF!="havo",7))))))))</f>
        <v>#REF!</v>
      </c>
      <c r="T24" s="85" t="e">
        <f>IF(#REF!="","",IF(#REF!="pro",1,IF(#REF!="lwoo",2,IF(#REF!="vmbo-b",3,IF(#REF!="vmbo-k",4,IF(#REF!="vmbo-g",5,IF(#REF!="vmbo-t",6,IF(#REF!="havo",7))))))))</f>
        <v>#REF!</v>
      </c>
      <c r="U24" s="87" t="e">
        <f>IF(T24="",0,IF(T24&lt;#REF!,0,IF(T24&gt;=#REF!,1)))</f>
        <v>#REF!</v>
      </c>
    </row>
    <row r="25" spans="1:21" ht="15" customHeight="1" x14ac:dyDescent="0.25">
      <c r="B25" s="187"/>
      <c r="C25" s="195"/>
      <c r="D25" s="93"/>
      <c r="E25" s="224"/>
      <c r="F25" s="193"/>
      <c r="G25" s="193"/>
      <c r="H25" s="193"/>
      <c r="I25" s="193"/>
      <c r="J25" s="193"/>
      <c r="K25" s="193"/>
      <c r="L25" s="143"/>
      <c r="M25" s="165"/>
      <c r="N25" s="159"/>
      <c r="O25" s="135" t="str">
        <f>'groep 3'!AG63</f>
        <v/>
      </c>
      <c r="P25" s="54"/>
      <c r="Q25" s="135" t="str">
        <f>IF(E25="","",IF(E25="X",M25))</f>
        <v/>
      </c>
      <c r="R25" s="160"/>
      <c r="S25" s="84" t="e">
        <f>IF(#REF!="","",IF(#REF!="pro",1,IF(#REF!="lwoo",2,IF(#REF!="vmbo-b",3,IF(#REF!="vmbo-k",4,IF(#REF!="vmbo-g",5,IF(#REF!="vmbo-t",6,IF(#REF!="havo",7))))))))</f>
        <v>#REF!</v>
      </c>
      <c r="T25" s="85" t="e">
        <f>IF(#REF!="","",IF(#REF!="pro",1,IF(#REF!="lwoo",2,IF(#REF!="vmbo-b",3,IF(#REF!="vmbo-k",4,IF(#REF!="vmbo-g",5,IF(#REF!="vmbo-t",6,IF(#REF!="havo",7))))))))</f>
        <v>#REF!</v>
      </c>
      <c r="U25" s="87" t="e">
        <f>IF(T25="",0,IF(T25&lt;#REF!,0,IF(T25&gt;=#REF!,1)))</f>
        <v>#REF!</v>
      </c>
    </row>
    <row r="26" spans="1:21" ht="15" customHeight="1" x14ac:dyDescent="0.25">
      <c r="B26" s="186">
        <f>'groep 8'!$D$2</f>
        <v>8</v>
      </c>
      <c r="C26" s="186">
        <f>'groep 8'!$E$2</f>
        <v>0</v>
      </c>
      <c r="D26" s="93">
        <f>'groep 8'!$C$54</f>
        <v>6</v>
      </c>
      <c r="E26" s="224"/>
      <c r="F26" s="194" t="str">
        <f>'groep 8'!H54</f>
        <v/>
      </c>
      <c r="G26" s="194">
        <f>'groep 8'!I54</f>
        <v>0.83333333333333337</v>
      </c>
      <c r="H26" s="194">
        <f>'groep 8'!J54</f>
        <v>0.83333333333333337</v>
      </c>
      <c r="I26" s="194">
        <f>'groep 8'!K54</f>
        <v>0.66666666666666663</v>
      </c>
      <c r="J26" s="194">
        <f>'groep 8'!L54</f>
        <v>0.66666666666666663</v>
      </c>
      <c r="K26" s="194">
        <f>'groep 8'!M54</f>
        <v>0.83333333333333337</v>
      </c>
      <c r="L26" s="144"/>
      <c r="M26" s="165">
        <f>'groep 8'!$AF$54</f>
        <v>0.76666666666666661</v>
      </c>
      <c r="N26" s="159"/>
      <c r="O26" s="136">
        <f>'groep 8'!$AG$55</f>
        <v>0</v>
      </c>
      <c r="P26" s="54">
        <f>'groep 3'!AH65</f>
        <v>0</v>
      </c>
      <c r="Q26" s="136">
        <f>'groep 8'!$AH$55</f>
        <v>0</v>
      </c>
      <c r="R26" s="123">
        <f>'groep 8'!$AI$54</f>
        <v>1</v>
      </c>
      <c r="S26" s="84" t="e">
        <f>IF(#REF!="","",IF(#REF!="pro",1,IF(#REF!="lwoo",2,IF(#REF!="vmbo-b",3,IF(#REF!="vmbo-k",4,IF(#REF!="vmbo-g",5,IF(#REF!="vmbo-t",6,IF(#REF!="havo",7))))))))</f>
        <v>#REF!</v>
      </c>
      <c r="T26" s="85" t="e">
        <f>IF(#REF!="","",IF(#REF!="pro",1,IF(#REF!="lwoo",2,IF(#REF!="vmbo-b",3,IF(#REF!="vmbo-k",4,IF(#REF!="vmbo-g",5,IF(#REF!="vmbo-t",6,IF(#REF!="havo",7))))))))</f>
        <v>#REF!</v>
      </c>
      <c r="U26" s="87" t="e">
        <f>IF(T26="",0,IF(T26&lt;#REF!,0,IF(T26&gt;=#REF!,1)))</f>
        <v>#REF!</v>
      </c>
    </row>
    <row r="27" spans="1:21" ht="15" customHeight="1" x14ac:dyDescent="0.25">
      <c r="B27" s="187"/>
      <c r="C27" s="182"/>
      <c r="D27" s="9"/>
      <c r="E27" s="224"/>
      <c r="F27" s="193"/>
      <c r="G27" s="193"/>
      <c r="H27" s="193"/>
      <c r="I27" s="193"/>
      <c r="J27" s="193"/>
      <c r="K27" s="193"/>
      <c r="L27" s="143"/>
      <c r="M27" s="166"/>
      <c r="N27" s="159"/>
      <c r="O27" s="157"/>
      <c r="P27" s="54"/>
      <c r="Q27" s="157" t="str">
        <f>IF(E27="","",IF(E27="X",M27))</f>
        <v/>
      </c>
      <c r="R27" s="160"/>
      <c r="S27" s="150" t="e">
        <f>IF(#REF!="","",IF(#REF!="pro",1,IF(#REF!="lwoo",2,IF(#REF!="vmbo-b",3,IF(#REF!="vmbo-k",4,IF(#REF!="vmbo-g",5,IF(#REF!="vmbo-t",6,IF(#REF!="havo",7))))))))</f>
        <v>#REF!</v>
      </c>
      <c r="T27" s="151" t="e">
        <f>IF(#REF!="","",IF(#REF!="pro",1,IF(#REF!="lwoo",2,IF(#REF!="vmbo-b",3,IF(#REF!="vmbo-k",4,IF(#REF!="vmbo-g",5,IF(#REF!="vmbo-t",6,IF(#REF!="havo",7))))))))</f>
        <v>#REF!</v>
      </c>
      <c r="U27" s="152" t="e">
        <f>IF(T27="",0,IF(T27&lt;#REF!,0,IF(T27&gt;=#REF!,1)))</f>
        <v>#REF!</v>
      </c>
    </row>
    <row r="28" spans="1:21" ht="15" customHeight="1" thickBot="1" x14ac:dyDescent="0.3">
      <c r="B28" s="219"/>
      <c r="C28" s="219"/>
      <c r="D28" s="219"/>
      <c r="E28" s="219"/>
      <c r="F28" s="219"/>
      <c r="G28" s="219"/>
      <c r="H28" s="219"/>
      <c r="I28" s="219"/>
      <c r="J28" s="219"/>
      <c r="K28" s="219"/>
      <c r="L28" s="154"/>
      <c r="M28" s="167"/>
      <c r="N28" s="154"/>
      <c r="O28" s="154"/>
      <c r="P28" s="154"/>
      <c r="Q28" s="154"/>
      <c r="R28" s="154"/>
    </row>
    <row r="29" spans="1:21" s="149" customFormat="1" ht="15" customHeight="1" thickTop="1" x14ac:dyDescent="0.25">
      <c r="A29" s="148" t="s">
        <v>82</v>
      </c>
      <c r="B29" s="234">
        <f>COUNTA(B16:B27)</f>
        <v>6</v>
      </c>
      <c r="C29" s="235"/>
      <c r="D29" s="220">
        <f>SUM(D16:D27)</f>
        <v>41</v>
      </c>
      <c r="E29" s="223">
        <f>COUNTA(E16:E27)</f>
        <v>0</v>
      </c>
      <c r="F29" s="174">
        <f t="shared" ref="F29:K29" si="0">SUM(F16:F27)/COUNT(F16:F27)</f>
        <v>0.8666666666666667</v>
      </c>
      <c r="G29" s="174">
        <f t="shared" si="0"/>
        <v>0.83015873015873021</v>
      </c>
      <c r="H29" s="174">
        <f t="shared" si="0"/>
        <v>0.73952380952380969</v>
      </c>
      <c r="I29" s="174">
        <f t="shared" si="0"/>
        <v>0.69047619047619047</v>
      </c>
      <c r="J29" s="174">
        <f t="shared" si="0"/>
        <v>0.74619047619047618</v>
      </c>
      <c r="K29" s="171">
        <f t="shared" si="0"/>
        <v>0.94666666666666666</v>
      </c>
      <c r="L29" s="175"/>
      <c r="M29" s="249">
        <f>SUM(M16:M27)/COUNT(M16:M27)</f>
        <v>0.81111111111111101</v>
      </c>
      <c r="N29" s="168"/>
      <c r="O29" s="252">
        <f>SUM(O16:O27)</f>
        <v>4</v>
      </c>
      <c r="P29" s="169">
        <f t="shared" ref="P29:Q29" si="1">SUM(P16:P27)</f>
        <v>1</v>
      </c>
      <c r="Q29" s="255">
        <f t="shared" si="1"/>
        <v>4</v>
      </c>
      <c r="R29" s="258">
        <f>SUM(R16:R27)/6</f>
        <v>0.85535714285714282</v>
      </c>
      <c r="S29" s="146"/>
      <c r="T29" s="147"/>
      <c r="U29" s="147" t="e">
        <f>SUM(U16:U27)</f>
        <v>#REF!</v>
      </c>
    </row>
    <row r="30" spans="1:21" ht="15" customHeight="1" x14ac:dyDescent="0.25">
      <c r="B30" s="236"/>
      <c r="C30" s="237"/>
      <c r="D30" s="221"/>
      <c r="E30" s="223"/>
      <c r="F30" s="247">
        <f>(F29+G29)/2</f>
        <v>0.84841269841269851</v>
      </c>
      <c r="G30" s="230"/>
      <c r="H30" s="229">
        <f>(H29+I29)/2</f>
        <v>0.71500000000000008</v>
      </c>
      <c r="I30" s="230"/>
      <c r="J30" s="229">
        <f>(J29+K29)/2</f>
        <v>0.84642857142857142</v>
      </c>
      <c r="K30" s="248"/>
      <c r="L30" s="176"/>
      <c r="M30" s="250"/>
      <c r="N30" s="172"/>
      <c r="O30" s="253"/>
      <c r="P30" s="14"/>
      <c r="Q30" s="256"/>
      <c r="R30" s="259"/>
      <c r="S30" s="131"/>
    </row>
    <row r="31" spans="1:21" ht="13" thickBot="1" x14ac:dyDescent="0.3">
      <c r="B31" s="238"/>
      <c r="C31" s="239"/>
      <c r="D31" s="222"/>
      <c r="E31" s="223"/>
      <c r="F31" s="265" t="s">
        <v>93</v>
      </c>
      <c r="G31" s="264"/>
      <c r="H31" s="263" t="s">
        <v>33</v>
      </c>
      <c r="I31" s="264"/>
      <c r="J31" s="225" t="s">
        <v>34</v>
      </c>
      <c r="K31" s="226"/>
      <c r="M31" s="251"/>
      <c r="N31" s="173"/>
      <c r="O31" s="254"/>
      <c r="P31" s="170">
        <f>P29*B29</f>
        <v>6</v>
      </c>
      <c r="Q31" s="257"/>
      <c r="R31" s="260"/>
      <c r="S31" s="3"/>
      <c r="T31" s="3"/>
      <c r="U31" s="3"/>
    </row>
    <row r="32" spans="1:21" ht="13" thickTop="1" x14ac:dyDescent="0.25"/>
  </sheetData>
  <sheetProtection sheet="1" objects="1" scenarios="1"/>
  <mergeCells count="29">
    <mergeCell ref="B3:R3"/>
    <mergeCell ref="E5:F5"/>
    <mergeCell ref="E6:F6"/>
    <mergeCell ref="F30:G30"/>
    <mergeCell ref="J30:K30"/>
    <mergeCell ref="M29:M31"/>
    <mergeCell ref="O29:O31"/>
    <mergeCell ref="Q29:Q31"/>
    <mergeCell ref="R29:R31"/>
    <mergeCell ref="O8:R8"/>
    <mergeCell ref="H31:I31"/>
    <mergeCell ref="F31:G31"/>
    <mergeCell ref="B5:D5"/>
    <mergeCell ref="B6:D6"/>
    <mergeCell ref="J8:K8"/>
    <mergeCell ref="B8:D8"/>
    <mergeCell ref="K5:K6"/>
    <mergeCell ref="H5:J6"/>
    <mergeCell ref="E8:E11"/>
    <mergeCell ref="B28:K28"/>
    <mergeCell ref="D29:D31"/>
    <mergeCell ref="E29:E31"/>
    <mergeCell ref="E16:E27"/>
    <mergeCell ref="J31:K31"/>
    <mergeCell ref="F8:G8"/>
    <mergeCell ref="H8:I8"/>
    <mergeCell ref="H30:I30"/>
    <mergeCell ref="C9:C11"/>
    <mergeCell ref="B29:C31"/>
  </mergeCells>
  <conditionalFormatting sqref="C16:C27">
    <cfRule type="cellIs" dxfId="16" priority="1" operator="equal">
      <formula>0</formula>
    </cfRule>
  </conditionalFormatting>
  <conditionalFormatting sqref="E5:E6 D7">
    <cfRule type="cellIs" dxfId="15" priority="53" stopIfTrue="1" operator="equal">
      <formula>"ja"</formula>
    </cfRule>
    <cfRule type="cellIs" dxfId="14" priority="54" stopIfTrue="1" operator="equal">
      <formula>"nee"</formula>
    </cfRule>
  </conditionalFormatting>
  <conditionalFormatting sqref="E16">
    <cfRule type="cellIs" dxfId="13" priority="70" stopIfTrue="1" operator="equal">
      <formula>"x"</formula>
    </cfRule>
  </conditionalFormatting>
  <conditionalFormatting sqref="F16:K27">
    <cfRule type="cellIs" dxfId="12" priority="2" operator="equal">
      <formula>""</formula>
    </cfRule>
    <cfRule type="cellIs" dxfId="11" priority="3" operator="lessThan">
      <formula>$K$5</formula>
    </cfRule>
    <cfRule type="cellIs" dxfId="10" priority="4" operator="greaterThanOrEqual">
      <formula>$K$5</formula>
    </cfRule>
  </conditionalFormatting>
  <conditionalFormatting sqref="M16 M18 M20 M22 M24 M26 F29:K30 M29:M31">
    <cfRule type="cellIs" dxfId="9" priority="8" operator="equal">
      <formula>""</formula>
    </cfRule>
    <cfRule type="cellIs" dxfId="8" priority="9" operator="lessThan">
      <formula>$K$5</formula>
    </cfRule>
    <cfRule type="cellIs" dxfId="7" priority="10" operator="greaterThanOrEqual">
      <formula>$K$5</formula>
    </cfRule>
  </conditionalFormatting>
  <conditionalFormatting sqref="O16 O18 O20 O22 O24 O26">
    <cfRule type="cellIs" dxfId="6" priority="78" stopIfTrue="1" operator="greaterThanOrEqual">
      <formula>1</formula>
    </cfRule>
    <cfRule type="cellIs" dxfId="5" priority="79" stopIfTrue="1" operator="equal">
      <formula>""</formula>
    </cfRule>
  </conditionalFormatting>
  <conditionalFormatting sqref="R16 R18 R20 R22 R24 R26 R29:R31">
    <cfRule type="cellIs" dxfId="4" priority="5" operator="equal">
      <formula>""</formula>
    </cfRule>
    <cfRule type="cellIs" dxfId="3" priority="6" operator="lessThan">
      <formula>$K$5</formula>
    </cfRule>
    <cfRule type="cellIs" dxfId="2" priority="7" operator="greaterThanOrEqual">
      <formula>$K$5</formula>
    </cfRule>
  </conditionalFormatting>
  <conditionalFormatting sqref="S16:S30 U29:U30">
    <cfRule type="expression" dxfId="1" priority="55" stopIfTrue="1">
      <formula>#REF!="ja"</formula>
    </cfRule>
  </conditionalFormatting>
  <conditionalFormatting sqref="T16:U28">
    <cfRule type="expression" dxfId="0" priority="58" stopIfTrue="1">
      <formula>#REF!="ja"</formula>
    </cfRule>
  </conditionalFormatting>
  <dataValidations count="3">
    <dataValidation type="list" allowBlank="1" showInputMessage="1" showErrorMessage="1" sqref="E5" xr:uid="{60A203CF-8C6F-4A2B-A026-3DC051F4CC5C}">
      <formula1>"ja,nee,"</formula1>
    </dataValidation>
    <dataValidation allowBlank="1" showInputMessage="1" showErrorMessage="1" promptTitle="in te vullen niveau" prompt="vul in: A-B-C-D-E_x000a_     of: 1-2-3-4-5" sqref="L16:L27" xr:uid="{CE46E315-E4E7-4CFE-B98E-DC891C1479C2}"/>
    <dataValidation allowBlank="1" showInputMessage="1" showErrorMessage="1" promptTitle="specifieke onderwijsbehoefte" prompt="zet een x voor een leerling met_x000a_een specifieke onderwijsbehoefte" sqref="E16" xr:uid="{86B2845A-7BF0-43E5-B72A-C97D2320E543}"/>
  </dataValidations>
  <pageMargins left="0.9055118110236221" right="0.27559055118110237" top="0.59055118110236227" bottom="0.23622047244094491" header="0.11811023622047245" footer="0.15748031496062992"/>
  <pageSetup paperSize="9" scale="90" orientation="landscape" r:id="rId1"/>
  <headerFooter alignWithMargins="0">
    <oddFooter>&amp;L&amp;8© Meesterwerk</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684669C4F10646965A639A06F3BA99" ma:contentTypeVersion="18" ma:contentTypeDescription="Een nieuw document maken." ma:contentTypeScope="" ma:versionID="794ec5a261c0430190fa120e8d2627b2">
  <xsd:schema xmlns:xsd="http://www.w3.org/2001/XMLSchema" xmlns:xs="http://www.w3.org/2001/XMLSchema" xmlns:p="http://schemas.microsoft.com/office/2006/metadata/properties" xmlns:ns2="c2ecf5db-7d4d-4dbe-bce7-39d49be64e81" xmlns:ns3="b6647730-621b-45fb-9aac-463b4d877dcd" targetNamespace="http://schemas.microsoft.com/office/2006/metadata/properties" ma:root="true" ma:fieldsID="d06bdda523cfe15de60291488c796d59" ns2:_="" ns3:_="">
    <xsd:import namespace="c2ecf5db-7d4d-4dbe-bce7-39d49be64e81"/>
    <xsd:import namespace="b6647730-621b-45fb-9aac-463b4d877dc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ecf5db-7d4d-4dbe-bce7-39d49be64e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1dde8c01-f805-4697-8e18-a3d0ede4f3d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647730-621b-45fb-9aac-463b4d877dcd"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205be2ee-fb15-4b1c-b803-75bb16bbbb9c}" ma:internalName="TaxCatchAll" ma:showField="CatchAllData" ma:web="b6647730-621b-45fb-9aac-463b4d877d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2ecf5db-7d4d-4dbe-bce7-39d49be64e81">
      <Terms xmlns="http://schemas.microsoft.com/office/infopath/2007/PartnerControls"/>
    </lcf76f155ced4ddcb4097134ff3c332f>
    <TaxCatchAll xmlns="b6647730-621b-45fb-9aac-463b4d877dc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BD00C8-B57C-4520-B383-A602D27FC8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ecf5db-7d4d-4dbe-bce7-39d49be64e81"/>
    <ds:schemaRef ds:uri="b6647730-621b-45fb-9aac-463b4d877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83882D-32A3-4F79-8534-132B77179DC4}">
  <ds:schemaRefs>
    <ds:schemaRef ds:uri="http://schemas.microsoft.com/office/2006/metadata/properties"/>
    <ds:schemaRef ds:uri="http://schemas.microsoft.com/office/infopath/2007/PartnerControls"/>
    <ds:schemaRef ds:uri="c2ecf5db-7d4d-4dbe-bce7-39d49be64e81"/>
    <ds:schemaRef ds:uri="b6647730-621b-45fb-9aac-463b4d877dcd"/>
  </ds:schemaRefs>
</ds:datastoreItem>
</file>

<file path=customXml/itemProps3.xml><?xml version="1.0" encoding="utf-8"?>
<ds:datastoreItem xmlns:ds="http://schemas.openxmlformats.org/officeDocument/2006/customXml" ds:itemID="{A6BC425F-8A5A-4868-8A98-9BD38500CF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8</vt:i4>
      </vt:variant>
      <vt:variant>
        <vt:lpstr>Benoemde bereiken</vt:lpstr>
      </vt:variant>
      <vt:variant>
        <vt:i4>7</vt:i4>
      </vt:variant>
    </vt:vector>
  </HeadingPairs>
  <TitlesOfParts>
    <vt:vector size="15" baseType="lpstr">
      <vt:lpstr>INTRO</vt:lpstr>
      <vt:lpstr>groep 3</vt:lpstr>
      <vt:lpstr>groep 4</vt:lpstr>
      <vt:lpstr>groep 5</vt:lpstr>
      <vt:lpstr>groep 6</vt:lpstr>
      <vt:lpstr>groep 7</vt:lpstr>
      <vt:lpstr>groep 8</vt:lpstr>
      <vt:lpstr>TOTAAL</vt:lpstr>
      <vt:lpstr>'groep 3'!Afdrukbereik</vt:lpstr>
      <vt:lpstr>'groep 4'!Afdrukbereik</vt:lpstr>
      <vt:lpstr>'groep 5'!Afdrukbereik</vt:lpstr>
      <vt:lpstr>'groep 6'!Afdrukbereik</vt:lpstr>
      <vt:lpstr>'groep 7'!Afdrukbereik</vt:lpstr>
      <vt:lpstr>'groep 8'!Afdrukbereik</vt:lpstr>
      <vt:lpstr>TOTAAL!Afdrukbereik</vt:lpstr>
    </vt:vector>
  </TitlesOfParts>
  <Company>Thuis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School</dc:creator>
  <cp:lastModifiedBy>Directie PCB De Triangel | Harrie Meinen</cp:lastModifiedBy>
  <cp:lastPrinted>2025-02-06T12:20:08Z</cp:lastPrinted>
  <dcterms:created xsi:type="dcterms:W3CDTF">2010-01-22T20:45:49Z</dcterms:created>
  <dcterms:modified xsi:type="dcterms:W3CDTF">2025-02-09T17:21:29Z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0x0101005A684669C4F10646965A639A06F3BA99</vt:lpwstr>
  </property>
  <property fmtid="{D5CDD505-2E9C-101B-9397-08002B2CF9AE}" pid="3" name="MediaServiceImageTags">
    <vt:lpwstr/>
  </property>
</Properties>
</file>