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einen\Documents\EDUFORCE UPDATE 23-01-2017\RIO 21 APRIL 2014\formulieren\"/>
    </mc:Choice>
  </mc:AlternateContent>
  <bookViews>
    <workbookView xWindow="120" yWindow="45" windowWidth="15180" windowHeight="8580"/>
  </bookViews>
  <sheets>
    <sheet name="OPBRENGSTEN" sheetId="1" r:id="rId1"/>
  </sheets>
  <definedNames>
    <definedName name="_xlnm.Print_Area" localSheetId="0">OPBRENGSTEN!$B$2:$AO$96</definedName>
  </definedNames>
  <calcPr calcId="152511"/>
</workbook>
</file>

<file path=xl/calcChain.xml><?xml version="1.0" encoding="utf-8"?>
<calcChain xmlns="http://schemas.openxmlformats.org/spreadsheetml/2006/main">
  <c r="AC20" i="1" l="1"/>
  <c r="AD20" i="1" s="1"/>
  <c r="M20" i="1"/>
  <c r="R20" i="1" s="1"/>
  <c r="Q20" i="1"/>
  <c r="P20" i="1"/>
  <c r="N20" i="1"/>
  <c r="O20" i="1"/>
  <c r="AC19" i="1"/>
  <c r="AD19" i="1" s="1"/>
  <c r="Q19" i="1"/>
  <c r="M19" i="1"/>
  <c r="R19" i="1" s="1"/>
  <c r="N19" i="1"/>
  <c r="N54" i="1" s="1"/>
  <c r="O19" i="1"/>
  <c r="P19" i="1"/>
  <c r="AC18" i="1"/>
  <c r="AD18" i="1"/>
  <c r="AC21" i="1"/>
  <c r="AD21" i="1"/>
  <c r="O18" i="1"/>
  <c r="O21" i="1"/>
  <c r="O54" i="1" s="1"/>
  <c r="O56" i="1"/>
  <c r="P18" i="1"/>
  <c r="P54" i="1" s="1"/>
  <c r="P21" i="1"/>
  <c r="P56" i="1"/>
  <c r="Q18" i="1"/>
  <c r="Q54" i="1" s="1"/>
  <c r="Q21" i="1"/>
  <c r="R21" i="1" s="1"/>
  <c r="Q56" i="1"/>
  <c r="N18" i="1"/>
  <c r="N21" i="1"/>
  <c r="N56" i="1"/>
  <c r="M56" i="1"/>
  <c r="M18" i="1"/>
  <c r="R18" i="1" s="1"/>
  <c r="M21" i="1"/>
  <c r="Q22" i="1"/>
  <c r="Q23" i="1"/>
  <c r="Q24" i="1"/>
  <c r="R24" i="1" s="1"/>
  <c r="Q25" i="1"/>
  <c r="Q26" i="1"/>
  <c r="R26" i="1" s="1"/>
  <c r="C54" i="1"/>
  <c r="P22" i="1"/>
  <c r="P23" i="1"/>
  <c r="P24" i="1"/>
  <c r="P25" i="1"/>
  <c r="P26" i="1"/>
  <c r="O22" i="1"/>
  <c r="O23" i="1"/>
  <c r="O24" i="1"/>
  <c r="O25" i="1"/>
  <c r="O26" i="1"/>
  <c r="N22" i="1"/>
  <c r="N23" i="1"/>
  <c r="N24" i="1"/>
  <c r="N25" i="1"/>
  <c r="N26" i="1"/>
  <c r="M22" i="1"/>
  <c r="M23" i="1"/>
  <c r="M24" i="1"/>
  <c r="M25" i="1"/>
  <c r="M26" i="1"/>
  <c r="AH55" i="1"/>
  <c r="AH56" i="1"/>
  <c r="AH54"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18" i="1"/>
  <c r="AK18" i="1"/>
  <c r="AI18" i="1"/>
  <c r="AL18" i="1"/>
  <c r="AK19" i="1"/>
  <c r="AI19" i="1"/>
  <c r="AL19" i="1"/>
  <c r="AK20" i="1"/>
  <c r="AL20" i="1" s="1"/>
  <c r="AI20" i="1"/>
  <c r="AK21" i="1"/>
  <c r="AI21" i="1"/>
  <c r="AL21" i="1"/>
  <c r="AK22" i="1"/>
  <c r="AI22" i="1"/>
  <c r="AL22" i="1"/>
  <c r="AK23" i="1"/>
  <c r="AL23" i="1" s="1"/>
  <c r="AI23" i="1"/>
  <c r="AK24" i="1"/>
  <c r="AI24" i="1"/>
  <c r="AL24" i="1"/>
  <c r="AK25" i="1"/>
  <c r="AL25" i="1" s="1"/>
  <c r="AI25" i="1"/>
  <c r="AK26" i="1"/>
  <c r="AI26" i="1"/>
  <c r="AL26" i="1"/>
  <c r="AK27" i="1"/>
  <c r="AI27" i="1"/>
  <c r="AL27" i="1"/>
  <c r="AK28" i="1"/>
  <c r="AL28" i="1" s="1"/>
  <c r="AI28" i="1"/>
  <c r="P27" i="1"/>
  <c r="P28" i="1"/>
  <c r="P29" i="1"/>
  <c r="P30" i="1"/>
  <c r="P31" i="1"/>
  <c r="P32" i="1"/>
  <c r="R32" i="1" s="1"/>
  <c r="P33" i="1"/>
  <c r="P34" i="1"/>
  <c r="P35" i="1"/>
  <c r="P36" i="1"/>
  <c r="P37" i="1"/>
  <c r="P38" i="1"/>
  <c r="P39" i="1"/>
  <c r="P40" i="1"/>
  <c r="R40" i="1" s="1"/>
  <c r="P41" i="1"/>
  <c r="P42" i="1"/>
  <c r="P43" i="1"/>
  <c r="P44" i="1"/>
  <c r="P45" i="1"/>
  <c r="P46" i="1"/>
  <c r="P47" i="1"/>
  <c r="P48" i="1"/>
  <c r="R48" i="1" s="1"/>
  <c r="P49" i="1"/>
  <c r="P50" i="1"/>
  <c r="P51" i="1"/>
  <c r="P52" i="1"/>
  <c r="P53" i="1"/>
  <c r="Q27" i="1"/>
  <c r="Q28" i="1"/>
  <c r="Q29" i="1"/>
  <c r="R29" i="1" s="1"/>
  <c r="Q30" i="1"/>
  <c r="Q31" i="1"/>
  <c r="Q32" i="1"/>
  <c r="Q33" i="1"/>
  <c r="Q34" i="1"/>
  <c r="Q35" i="1"/>
  <c r="Q36" i="1"/>
  <c r="Q37" i="1"/>
  <c r="R37" i="1" s="1"/>
  <c r="Q38" i="1"/>
  <c r="Q39" i="1"/>
  <c r="Q40" i="1"/>
  <c r="Q41" i="1"/>
  <c r="Q42" i="1"/>
  <c r="Q43" i="1"/>
  <c r="Q44" i="1"/>
  <c r="Q45" i="1"/>
  <c r="R45" i="1" s="1"/>
  <c r="Q46" i="1"/>
  <c r="Q47" i="1"/>
  <c r="Q48" i="1"/>
  <c r="Q49" i="1"/>
  <c r="Q50" i="1"/>
  <c r="Q51" i="1"/>
  <c r="Q52" i="1"/>
  <c r="Q53" i="1"/>
  <c r="R53" i="1" s="1"/>
  <c r="K56" i="1"/>
  <c r="M27" i="1"/>
  <c r="M28" i="1"/>
  <c r="M29" i="1"/>
  <c r="M30" i="1"/>
  <c r="M31" i="1"/>
  <c r="R31" i="1" s="1"/>
  <c r="M32" i="1"/>
  <c r="M33" i="1"/>
  <c r="M34" i="1"/>
  <c r="M35" i="1"/>
  <c r="M36" i="1"/>
  <c r="M37" i="1"/>
  <c r="M38" i="1"/>
  <c r="M39" i="1"/>
  <c r="R39" i="1" s="1"/>
  <c r="M40" i="1"/>
  <c r="M41" i="1"/>
  <c r="M42" i="1"/>
  <c r="M43" i="1"/>
  <c r="M44" i="1"/>
  <c r="M45" i="1"/>
  <c r="M46" i="1"/>
  <c r="M47" i="1"/>
  <c r="R47" i="1" s="1"/>
  <c r="M48" i="1"/>
  <c r="M49" i="1"/>
  <c r="M50" i="1"/>
  <c r="M51" i="1"/>
  <c r="M52" i="1"/>
  <c r="M53" i="1"/>
  <c r="N27" i="1"/>
  <c r="N28" i="1"/>
  <c r="R28" i="1" s="1"/>
  <c r="N29" i="1"/>
  <c r="N30" i="1"/>
  <c r="R30" i="1" s="1"/>
  <c r="N31" i="1"/>
  <c r="N32" i="1"/>
  <c r="N33" i="1"/>
  <c r="N34" i="1"/>
  <c r="N35" i="1"/>
  <c r="N36" i="1"/>
  <c r="R36" i="1" s="1"/>
  <c r="N37" i="1"/>
  <c r="N38" i="1"/>
  <c r="R38" i="1" s="1"/>
  <c r="N39" i="1"/>
  <c r="N40" i="1"/>
  <c r="N41" i="1"/>
  <c r="N42" i="1"/>
  <c r="N43" i="1"/>
  <c r="N44" i="1"/>
  <c r="R44" i="1" s="1"/>
  <c r="N45" i="1"/>
  <c r="N46" i="1"/>
  <c r="R46" i="1" s="1"/>
  <c r="N47" i="1"/>
  <c r="N48" i="1"/>
  <c r="N49" i="1"/>
  <c r="N50" i="1"/>
  <c r="N51" i="1"/>
  <c r="N52" i="1"/>
  <c r="R52" i="1" s="1"/>
  <c r="N53" i="1"/>
  <c r="O27" i="1"/>
  <c r="O28" i="1"/>
  <c r="O29" i="1"/>
  <c r="O30" i="1"/>
  <c r="O31" i="1"/>
  <c r="O32" i="1"/>
  <c r="O33" i="1"/>
  <c r="O34" i="1"/>
  <c r="O35" i="1"/>
  <c r="O36" i="1"/>
  <c r="O37" i="1"/>
  <c r="O38" i="1"/>
  <c r="O39" i="1"/>
  <c r="O40" i="1"/>
  <c r="O41" i="1"/>
  <c r="O42" i="1"/>
  <c r="O43" i="1"/>
  <c r="O44" i="1"/>
  <c r="O45" i="1"/>
  <c r="O46" i="1"/>
  <c r="O47" i="1"/>
  <c r="O48" i="1"/>
  <c r="O49" i="1"/>
  <c r="O50" i="1"/>
  <c r="O51" i="1"/>
  <c r="O52" i="1"/>
  <c r="O53" i="1"/>
  <c r="H56" i="1"/>
  <c r="AK29" i="1"/>
  <c r="AL29" i="1" s="1"/>
  <c r="AK30" i="1"/>
  <c r="AK31" i="1"/>
  <c r="AL31" i="1" s="1"/>
  <c r="AK32" i="1"/>
  <c r="AK33" i="1"/>
  <c r="AL33" i="1" s="1"/>
  <c r="AK34" i="1"/>
  <c r="AK35" i="1"/>
  <c r="AK36" i="1"/>
  <c r="AK37" i="1"/>
  <c r="AL37" i="1" s="1"/>
  <c r="AK38" i="1"/>
  <c r="AK39" i="1"/>
  <c r="AL39" i="1" s="1"/>
  <c r="AK40" i="1"/>
  <c r="AK41" i="1"/>
  <c r="AL41" i="1" s="1"/>
  <c r="AK42" i="1"/>
  <c r="AK43" i="1"/>
  <c r="AK44" i="1"/>
  <c r="AK45" i="1"/>
  <c r="AL45" i="1" s="1"/>
  <c r="AK46" i="1"/>
  <c r="AK47" i="1"/>
  <c r="AL47" i="1" s="1"/>
  <c r="AK48" i="1"/>
  <c r="AK49" i="1"/>
  <c r="AL49" i="1" s="1"/>
  <c r="AK50" i="1"/>
  <c r="AK51" i="1"/>
  <c r="AK52" i="1"/>
  <c r="AK53" i="1"/>
  <c r="AL53" i="1" s="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Y18" i="1"/>
  <c r="Y54" i="1" s="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E67" i="1"/>
  <c r="E70" i="1"/>
  <c r="Z18" i="1"/>
  <c r="Z19" i="1"/>
  <c r="Z20" i="1"/>
  <c r="Z54" i="1" s="1"/>
  <c r="Z21" i="1"/>
  <c r="AC22" i="1"/>
  <c r="AD22" i="1" s="1"/>
  <c r="R22"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F67" i="1"/>
  <c r="F70" i="1"/>
  <c r="AA18" i="1"/>
  <c r="AA19" i="1"/>
  <c r="AA20" i="1"/>
  <c r="AA21" i="1"/>
  <c r="AA22" i="1"/>
  <c r="AA54" i="1" s="1"/>
  <c r="AC23" i="1"/>
  <c r="AD23" i="1" s="1"/>
  <c r="R23" i="1"/>
  <c r="AA23" i="1"/>
  <c r="AC24" i="1"/>
  <c r="AD24" i="1" s="1"/>
  <c r="AA24" i="1"/>
  <c r="AC25" i="1"/>
  <c r="AD25" i="1" s="1"/>
  <c r="R25"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G67" i="1"/>
  <c r="G70" i="1" s="1"/>
  <c r="AB18" i="1"/>
  <c r="AB54" i="1" s="1"/>
  <c r="AB19" i="1"/>
  <c r="AB20" i="1"/>
  <c r="AB21" i="1"/>
  <c r="AB22" i="1"/>
  <c r="AB23" i="1"/>
  <c r="AB24" i="1"/>
  <c r="AB25" i="1"/>
  <c r="AC26" i="1"/>
  <c r="AD26" i="1" s="1"/>
  <c r="AB26" i="1"/>
  <c r="AC27" i="1"/>
  <c r="AD27" i="1" s="1"/>
  <c r="R27"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H67" i="1"/>
  <c r="H70" i="1" s="1"/>
  <c r="X18" i="1"/>
  <c r="X19" i="1"/>
  <c r="X20" i="1"/>
  <c r="X21" i="1"/>
  <c r="X22" i="1"/>
  <c r="X23" i="1"/>
  <c r="X24" i="1"/>
  <c r="X54" i="1" s="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D67" i="1"/>
  <c r="D70" i="1"/>
  <c r="W23" i="1"/>
  <c r="W24" i="1"/>
  <c r="W20" i="1"/>
  <c r="W18" i="1"/>
  <c r="W19" i="1"/>
  <c r="W54" i="1" s="1"/>
  <c r="W21" i="1"/>
  <c r="W22"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H66" i="1"/>
  <c r="H68" i="1"/>
  <c r="H72" i="1" s="1"/>
  <c r="V23" i="1"/>
  <c r="V24" i="1"/>
  <c r="V20" i="1"/>
  <c r="V18" i="1"/>
  <c r="V19" i="1"/>
  <c r="V21" i="1"/>
  <c r="V22" i="1"/>
  <c r="V54" i="1" s="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G66" i="1"/>
  <c r="G68" i="1"/>
  <c r="G72" i="1" s="1"/>
  <c r="U23" i="1"/>
  <c r="U24" i="1"/>
  <c r="U20" i="1"/>
  <c r="U18" i="1"/>
  <c r="U19" i="1"/>
  <c r="U54" i="1" s="1"/>
  <c r="U21" i="1"/>
  <c r="U22"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F66" i="1"/>
  <c r="F68" i="1"/>
  <c r="T23" i="1"/>
  <c r="T24" i="1"/>
  <c r="T20" i="1"/>
  <c r="T18" i="1"/>
  <c r="T19" i="1"/>
  <c r="T21" i="1"/>
  <c r="T54" i="1" s="1"/>
  <c r="T22"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E66" i="1"/>
  <c r="E68" i="1"/>
  <c r="E72" i="1" s="1"/>
  <c r="S23" i="1"/>
  <c r="S24" i="1"/>
  <c r="S20" i="1"/>
  <c r="S18" i="1"/>
  <c r="S19" i="1"/>
  <c r="S54" i="1" s="1"/>
  <c r="S21" i="1"/>
  <c r="S22"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D66" i="1"/>
  <c r="D68" i="1"/>
  <c r="D72" i="1" s="1"/>
  <c r="D57" i="1"/>
  <c r="E57" i="1"/>
  <c r="D58" i="1"/>
  <c r="AE19" i="1"/>
  <c r="AL30" i="1"/>
  <c r="AL32" i="1"/>
  <c r="AL34" i="1"/>
  <c r="AL35" i="1"/>
  <c r="AL36" i="1"/>
  <c r="AL38" i="1"/>
  <c r="AL40" i="1"/>
  <c r="AL42" i="1"/>
  <c r="AL43" i="1"/>
  <c r="AL44" i="1"/>
  <c r="AL46" i="1"/>
  <c r="AL48" i="1"/>
  <c r="AL50" i="1"/>
  <c r="AL51" i="1"/>
  <c r="AL52" i="1"/>
  <c r="AJ55" i="1"/>
  <c r="AC28" i="1"/>
  <c r="AD28" i="1" s="1"/>
  <c r="F72" i="1"/>
  <c r="E8" i="1"/>
  <c r="AO18" i="1"/>
  <c r="AO20" i="1"/>
  <c r="AO21" i="1"/>
  <c r="AO19" i="1"/>
  <c r="AO54" i="1" s="1"/>
  <c r="AM54" i="1" s="1"/>
  <c r="AE61" i="1" s="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M55" i="1"/>
  <c r="L61" i="1"/>
  <c r="AG18" i="1"/>
  <c r="AG55" i="1" s="1"/>
  <c r="AG19" i="1"/>
  <c r="AG28" i="1"/>
  <c r="AC29" i="1"/>
  <c r="AD29" i="1"/>
  <c r="AG29" i="1"/>
  <c r="AG30" i="1"/>
  <c r="AC31" i="1"/>
  <c r="AD31" i="1"/>
  <c r="AG31" i="1"/>
  <c r="AG32" i="1"/>
  <c r="AG33" i="1"/>
  <c r="AG34" i="1"/>
  <c r="AG35" i="1"/>
  <c r="AG36" i="1"/>
  <c r="AG20" i="1"/>
  <c r="AG21" i="1"/>
  <c r="AG22" i="1"/>
  <c r="AG23" i="1"/>
  <c r="AG24" i="1"/>
  <c r="AG25" i="1"/>
  <c r="AG26" i="1"/>
  <c r="AG27" i="1"/>
  <c r="AG37" i="1"/>
  <c r="AG38" i="1"/>
  <c r="AG39" i="1"/>
  <c r="AG40" i="1"/>
  <c r="AG41" i="1"/>
  <c r="AG42" i="1"/>
  <c r="AG43" i="1"/>
  <c r="AG44" i="1"/>
  <c r="AG45" i="1"/>
  <c r="AG46" i="1"/>
  <c r="AG47" i="1"/>
  <c r="AG48" i="1"/>
  <c r="AG49" i="1"/>
  <c r="AG50" i="1"/>
  <c r="AG51" i="1"/>
  <c r="AG52" i="1"/>
  <c r="E55" i="1"/>
  <c r="AG54" i="1"/>
  <c r="K61" i="1" s="1"/>
  <c r="AF43" i="1"/>
  <c r="AF44" i="1"/>
  <c r="AF45" i="1"/>
  <c r="AF46" i="1"/>
  <c r="AF47" i="1"/>
  <c r="AF48" i="1"/>
  <c r="AF54" i="1"/>
  <c r="AF55" i="1" s="1"/>
  <c r="AE31" i="1"/>
  <c r="AE18" i="1"/>
  <c r="AE53" i="1"/>
  <c r="AE52" i="1"/>
  <c r="AE51" i="1"/>
  <c r="AE50" i="1"/>
  <c r="AE49" i="1"/>
  <c r="AE48" i="1"/>
  <c r="AE47" i="1"/>
  <c r="AE46" i="1"/>
  <c r="AE45" i="1"/>
  <c r="AE44" i="1"/>
  <c r="AE43" i="1"/>
  <c r="AE42" i="1"/>
  <c r="AE41" i="1"/>
  <c r="AE40" i="1"/>
  <c r="AE39" i="1"/>
  <c r="AE38" i="1"/>
  <c r="AE37" i="1"/>
  <c r="AE36" i="1"/>
  <c r="AE35" i="1"/>
  <c r="AE34" i="1"/>
  <c r="AE33" i="1"/>
  <c r="AE32" i="1"/>
  <c r="AE30" i="1"/>
  <c r="AE29" i="1"/>
  <c r="AE28" i="1"/>
  <c r="AE27" i="1"/>
  <c r="AE26" i="1"/>
  <c r="AE25" i="1"/>
  <c r="AE24" i="1"/>
  <c r="AE55" i="1" s="1"/>
  <c r="AE54" i="1" s="1"/>
  <c r="J61" i="1" s="1"/>
  <c r="AE23" i="1"/>
  <c r="AE22" i="1"/>
  <c r="AE21" i="1"/>
  <c r="AE20" i="1"/>
  <c r="AC30" i="1"/>
  <c r="AD30" i="1" s="1"/>
  <c r="AC32" i="1"/>
  <c r="AD32" i="1" s="1"/>
  <c r="AC33" i="1"/>
  <c r="AD33" i="1"/>
  <c r="AC34" i="1"/>
  <c r="AD34" i="1"/>
  <c r="AC35" i="1"/>
  <c r="AD35" i="1" s="1"/>
  <c r="AC36" i="1"/>
  <c r="AD36" i="1" s="1"/>
  <c r="AC37" i="1"/>
  <c r="AD37" i="1"/>
  <c r="AC38" i="1"/>
  <c r="AD38" i="1"/>
  <c r="AC39" i="1"/>
  <c r="AD39" i="1" s="1"/>
  <c r="AC40" i="1"/>
  <c r="AD40" i="1" s="1"/>
  <c r="AC41" i="1"/>
  <c r="AD41" i="1"/>
  <c r="AC42" i="1"/>
  <c r="AD42" i="1"/>
  <c r="AC43" i="1"/>
  <c r="AD43" i="1" s="1"/>
  <c r="AC44" i="1"/>
  <c r="AD44" i="1" s="1"/>
  <c r="AC45" i="1"/>
  <c r="AD45" i="1"/>
  <c r="AC46" i="1"/>
  <c r="AD46" i="1"/>
  <c r="AC47" i="1"/>
  <c r="AD47" i="1" s="1"/>
  <c r="AC48" i="1"/>
  <c r="AD48" i="1" s="1"/>
  <c r="AC49" i="1"/>
  <c r="AD49" i="1"/>
  <c r="AC50" i="1"/>
  <c r="AD50" i="1"/>
  <c r="AC51" i="1"/>
  <c r="AD51" i="1" s="1"/>
  <c r="AC52" i="1"/>
  <c r="AD52" i="1" s="1"/>
  <c r="AC53" i="1"/>
  <c r="AD53" i="1"/>
  <c r="F55" i="1"/>
  <c r="H65" i="1"/>
  <c r="G65" i="1"/>
  <c r="E65" i="1"/>
  <c r="F65" i="1"/>
  <c r="D65" i="1"/>
  <c r="H64" i="1"/>
  <c r="G64" i="1"/>
  <c r="F64" i="1"/>
  <c r="E64" i="1"/>
  <c r="D64" i="1"/>
  <c r="AF61" i="1"/>
  <c r="J2" i="1"/>
  <c r="K2" i="1"/>
  <c r="L2" i="1"/>
  <c r="M2" i="1"/>
  <c r="J3" i="1"/>
  <c r="K3" i="1"/>
  <c r="R33" i="1"/>
  <c r="R34" i="1"/>
  <c r="R35" i="1"/>
  <c r="R41" i="1"/>
  <c r="R42" i="1"/>
  <c r="R43" i="1"/>
  <c r="R49" i="1"/>
  <c r="R50" i="1"/>
  <c r="R51" i="1"/>
  <c r="AG53" i="1"/>
  <c r="AL54" i="1" l="1"/>
  <c r="AJ54" i="1" s="1"/>
  <c r="Q55" i="1"/>
  <c r="H61" i="1" s="1"/>
  <c r="L54" i="1"/>
  <c r="R56" i="1"/>
  <c r="R57" i="1" s="1"/>
  <c r="T55" i="1"/>
  <c r="T56" i="1"/>
  <c r="E69" i="1" s="1"/>
  <c r="E73" i="1" s="1"/>
  <c r="R54" i="1"/>
  <c r="X56" i="1"/>
  <c r="D71" i="1" s="1"/>
  <c r="X55" i="1"/>
  <c r="P55" i="1"/>
  <c r="G61" i="1" s="1"/>
  <c r="K54" i="1"/>
  <c r="S55" i="1"/>
  <c r="S56" i="1"/>
  <c r="D69" i="1" s="1"/>
  <c r="D73" i="1" s="1"/>
  <c r="V55" i="1"/>
  <c r="V56" i="1"/>
  <c r="G69" i="1" s="1"/>
  <c r="G73" i="1" s="1"/>
  <c r="W56" i="1"/>
  <c r="H69" i="1" s="1"/>
  <c r="H73" i="1" s="1"/>
  <c r="W55" i="1"/>
  <c r="AA55" i="1"/>
  <c r="AA56" i="1"/>
  <c r="G71" i="1" s="1"/>
  <c r="O55" i="1"/>
  <c r="F61" i="1" s="1"/>
  <c r="J54" i="1"/>
  <c r="I54" i="1"/>
  <c r="N55" i="1"/>
  <c r="E61" i="1" s="1"/>
  <c r="U55" i="1"/>
  <c r="U56" i="1"/>
  <c r="F69" i="1" s="1"/>
  <c r="F73" i="1" s="1"/>
  <c r="AB56" i="1"/>
  <c r="H71" i="1" s="1"/>
  <c r="AB55" i="1"/>
  <c r="Z55" i="1"/>
  <c r="Z56" i="1"/>
  <c r="F71" i="1" s="1"/>
  <c r="Y56" i="1"/>
  <c r="E71" i="1" s="1"/>
  <c r="Y55" i="1"/>
  <c r="M54" i="1"/>
  <c r="AD54" i="1" l="1"/>
  <c r="I61" i="1" s="1"/>
  <c r="R55" i="1"/>
  <c r="M55" i="1"/>
  <c r="D61" i="1" s="1"/>
  <c r="H54" i="1"/>
  <c r="AD61" i="1"/>
  <c r="AC61" i="1"/>
</calcChain>
</file>

<file path=xl/comments1.xml><?xml version="1.0" encoding="utf-8"?>
<comments xmlns="http://schemas.openxmlformats.org/spreadsheetml/2006/main">
  <authors>
    <author>School</author>
  </authors>
  <commentList>
    <comment ref="G3" authorId="0" shapeId="0">
      <text>
        <r>
          <rPr>
            <sz val="10"/>
            <color indexed="81"/>
            <rFont val="Tahoma"/>
            <family val="2"/>
          </rPr>
          <t>De indicatoren:
1.1  De resultaten van de leerlingen aan het eind van de basisschool liggen ten minste op het niveau dat op grond van de kenmerken van de leerlingenpopulatie mag worden verwacht.
1.1.1 De taalresultaten van de leerlingen aan het eind van de basisschool liggen ten minste op het niveau dat op grond van kenmerken van de leerlingenpopulatie mag worden verwacht.
1.1.2  De rekenresultaten van de leerlingen aan het eind van de basisschool liggen ten minste op het niveau dat op grond van kenmerken van de leerlingenpopulatie mag worden verwacht.
1.2  De resultaten van de leerlingen voor Nederlandse taal en voor rekenen en wiskunde tijdens de schoolperiode liggen ten minste op het niveau dat op grond van de kenmerken van de leerlingenpopulatie mag worden verwacht.
1.3  De leerlingen doorlopen in beginsel de school binnen de verwachte periode van 8 jaar.
1.4  Leerlingen met specifieke onderwijsbehoeften ontwikkelen zich naar hun mogelijkheden.
1.5  De sociale competenties van de leerlingen liggen op een niveau dat mag worden verwacht.
1.6  De adviezen van de leerlingen voor het vervolgonderwijs zijn in overeenstemming met de verwachtingen op grond van de kenmerken van de leerlingenpopulatie.
1.7  De leerlingen functioneren naar verwachting in het vervolgonderwijs.</t>
        </r>
        <r>
          <rPr>
            <sz val="8"/>
            <color indexed="81"/>
            <rFont val="Tahoma"/>
          </rPr>
          <t xml:space="preserve">
</t>
        </r>
      </text>
    </comment>
    <comment ref="AE10" authorId="0" shapeId="0">
      <text>
        <r>
          <rPr>
            <sz val="10"/>
            <color indexed="81"/>
            <rFont val="Arial"/>
            <family val="2"/>
          </rPr>
          <t xml:space="preserve">Gegevens verschijnen automatisch, u hoeft hier niets in te vullen
</t>
        </r>
      </text>
    </comment>
  </commentList>
</comments>
</file>

<file path=xl/sharedStrings.xml><?xml version="1.0" encoding="utf-8"?>
<sst xmlns="http://schemas.openxmlformats.org/spreadsheetml/2006/main" count="121" uniqueCount="84">
  <si>
    <t>GROEP</t>
  </si>
  <si>
    <t>ga met de muis over dit vak</t>
  </si>
  <si>
    <t>de indicatoren</t>
  </si>
  <si>
    <t>spellen</t>
  </si>
  <si>
    <t>technisch lezen</t>
  </si>
  <si>
    <t>begrijpend lezen</t>
  </si>
  <si>
    <t>hoofdrekenen</t>
  </si>
  <si>
    <t>rekenen &amp; wiskunde</t>
  </si>
  <si>
    <t>realisatie</t>
  </si>
  <si>
    <t>totaal</t>
  </si>
  <si>
    <t>doublure</t>
  </si>
  <si>
    <t>cijfer</t>
  </si>
  <si>
    <t>v&gt;=t</t>
  </si>
  <si>
    <t>lezen</t>
  </si>
  <si>
    <t xml:space="preserve"> lezen</t>
  </si>
  <si>
    <t>rekenen</t>
  </si>
  <si>
    <t>wiskunde</t>
  </si>
  <si>
    <t>A</t>
  </si>
  <si>
    <t>B</t>
  </si>
  <si>
    <t>C</t>
  </si>
  <si>
    <t>D</t>
  </si>
  <si>
    <t>E</t>
  </si>
  <si>
    <t>ingevoerd</t>
  </si>
  <si>
    <t>VO</t>
  </si>
  <si>
    <t>na 3 jr.</t>
  </si>
  <si>
    <t>x</t>
  </si>
  <si>
    <t>specifieke onderwijsbehoefte</t>
  </si>
  <si>
    <t>plaatsing VO</t>
  </si>
  <si>
    <t>positie VO na 3 jr.</t>
  </si>
  <si>
    <t>gr 3-8</t>
  </si>
  <si>
    <t>Ik gebruik Cito 1-2-3-4-5</t>
  </si>
  <si>
    <t>Ik gebruik Cito A-B-C-D-E</t>
  </si>
  <si>
    <t>(1.1.1)</t>
  </si>
  <si>
    <t>(1.1.2)</t>
  </si>
  <si>
    <t>TAAL</t>
  </si>
  <si>
    <t>REKENEN</t>
  </si>
  <si>
    <t>resultaten</t>
  </si>
  <si>
    <t>(1.1)</t>
  </si>
  <si>
    <t>niveau</t>
  </si>
  <si>
    <t>Aanleg-</t>
  </si>
  <si>
    <t>Spec.</t>
  </si>
  <si>
    <t>behoefte</t>
  </si>
  <si>
    <t>Doublure</t>
  </si>
  <si>
    <t>(1.3)</t>
  </si>
  <si>
    <t>(1.4)</t>
  </si>
  <si>
    <t>Sociaal</t>
  </si>
  <si>
    <t>competent</t>
  </si>
  <si>
    <t>(1.5)</t>
  </si>
  <si>
    <t>(1.6)</t>
  </si>
  <si>
    <t>(1.7)</t>
  </si>
  <si>
    <t>Indicator 1.1</t>
  </si>
  <si>
    <t>eindresultaat</t>
  </si>
  <si>
    <t>sociaal competent</t>
  </si>
  <si>
    <t xml:space="preserve">positie VO na 3 jr. </t>
  </si>
  <si>
    <t>potentie A-E</t>
  </si>
  <si>
    <t>realisatie A-E</t>
  </si>
  <si>
    <t>potentie 1-5</t>
  </si>
  <si>
    <t>realisatie 1-5</t>
  </si>
  <si>
    <t>Advies</t>
  </si>
  <si>
    <t>Technisch</t>
  </si>
  <si>
    <t>Begrijpend</t>
  </si>
  <si>
    <t>Spellen</t>
  </si>
  <si>
    <t>Hoofd</t>
  </si>
  <si>
    <t>Rekenen /</t>
  </si>
  <si>
    <t>Eind</t>
  </si>
  <si>
    <t>Plaatsing</t>
  </si>
  <si>
    <t>Positie VO</t>
  </si>
  <si>
    <t>Aanleg</t>
  </si>
  <si>
    <t>Resultaat</t>
  </si>
  <si>
    <t>Norm</t>
  </si>
  <si>
    <t>Naam leerling</t>
  </si>
  <si>
    <t>INFORMATIE</t>
  </si>
  <si>
    <t>DATUM</t>
  </si>
  <si>
    <r>
      <t xml:space="preserve">Is het vakje </t>
    </r>
    <r>
      <rPr>
        <b/>
        <sz val="12"/>
        <color indexed="50"/>
        <rFont val="Arial"/>
        <family val="2"/>
      </rPr>
      <t>groen</t>
    </r>
    <r>
      <rPr>
        <b/>
        <sz val="12"/>
        <color indexed="10"/>
        <rFont val="Arial"/>
        <family val="2"/>
      </rPr>
      <t xml:space="preserve"> gekleurd, vul dan de kolom in</t>
    </r>
  </si>
  <si>
    <t>S</t>
  </si>
  <si>
    <t>T</t>
  </si>
  <si>
    <t>H</t>
  </si>
  <si>
    <t>R</t>
  </si>
  <si>
    <t>P</t>
  </si>
  <si>
    <t>ja</t>
  </si>
  <si>
    <t>G</t>
  </si>
  <si>
    <t>I</t>
  </si>
  <si>
    <t>N</t>
  </si>
  <si>
    <t>tot.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</si>
</sst>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3]d/mmm/yy;@"/>
  </numFmts>
  <fonts count="18" x14ac:knownFonts="1">
    <font>
      <sz val="10"/>
      <name val="Arial"/>
    </font>
    <font>
      <sz val="10"/>
      <name val="Arial"/>
    </font>
    <font>
      <sz val="8"/>
      <name val="Arial"/>
    </font>
    <font>
      <sz val="14"/>
      <name val="Comic Sans MS"/>
      <family val="4"/>
    </font>
    <font>
      <sz val="10"/>
      <color indexed="9"/>
      <name val="Arial"/>
    </font>
    <font>
      <b/>
      <sz val="10"/>
      <color indexed="10"/>
      <name val="Arial"/>
      <family val="2"/>
    </font>
    <font>
      <sz val="10"/>
      <color indexed="81"/>
      <name val="Tahoma"/>
      <family val="2"/>
    </font>
    <font>
      <sz val="8"/>
      <color indexed="81"/>
      <name val="Tahoma"/>
    </font>
    <font>
      <sz val="10"/>
      <color indexed="10"/>
      <name val="Arial"/>
      <family val="2"/>
    </font>
    <font>
      <b/>
      <sz val="10"/>
      <name val="Arial"/>
      <family val="2"/>
    </font>
    <font>
      <sz val="10"/>
      <name val="Arial"/>
      <family val="2"/>
    </font>
    <font>
      <sz val="10"/>
      <color indexed="81"/>
      <name val="Arial"/>
      <family val="2"/>
    </font>
    <font>
      <sz val="12"/>
      <name val="Arial"/>
    </font>
    <font>
      <b/>
      <sz val="12"/>
      <color indexed="10"/>
      <name val="Arial"/>
      <family val="2"/>
    </font>
    <font>
      <b/>
      <sz val="12"/>
      <color indexed="50"/>
      <name val="Arial"/>
      <family val="2"/>
    </font>
    <font>
      <b/>
      <sz val="12"/>
      <name val="Comic Sans MS"/>
      <family val="4"/>
    </font>
    <font>
      <sz val="8"/>
      <name val="Comic Sans MS"/>
      <family val="4"/>
    </font>
    <font>
      <sz val="7.5"/>
      <name val="Arial"/>
      <family val="2"/>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13"/>
        <bgColor indexed="64"/>
      </patternFill>
    </fill>
    <fill>
      <patternFill patternType="lightGrid">
        <fgColor indexed="40"/>
        <bgColor indexed="31"/>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55">
    <xf numFmtId="0" fontId="0" fillId="0" borderId="0" xfId="0"/>
    <xf numFmtId="0" fontId="3" fillId="0" borderId="0" xfId="0" applyFont="1" applyAlignment="1">
      <alignment horizontal="left" vertical="center"/>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0" fillId="0" borderId="0" xfId="0" applyFill="1" applyBorder="1" applyAlignment="1">
      <alignment horizontal="center"/>
    </xf>
    <xf numFmtId="0" fontId="1" fillId="0" borderId="0" xfId="0" applyFont="1" applyFill="1" applyBorder="1" applyAlignment="1">
      <alignment horizontal="center"/>
    </xf>
    <xf numFmtId="0" fontId="0" fillId="0" borderId="0" xfId="0" applyAlignment="1">
      <alignment horizontal="righ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2" borderId="4" xfId="0" applyFill="1" applyBorder="1" applyAlignment="1" applyProtection="1">
      <alignment horizontal="center"/>
      <protection locked="0"/>
    </xf>
    <xf numFmtId="9" fontId="0" fillId="0" borderId="0" xfId="0" applyNumberFormat="1" applyAlignment="1">
      <alignment horizontal="center"/>
    </xf>
    <xf numFmtId="0" fontId="0" fillId="2" borderId="5"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0" borderId="4" xfId="0" applyBorder="1" applyAlignment="1">
      <alignment horizontal="center"/>
    </xf>
    <xf numFmtId="10" fontId="1" fillId="0" borderId="7" xfId="0" applyNumberFormat="1" applyFont="1" applyBorder="1" applyAlignment="1">
      <alignment horizontal="center"/>
    </xf>
    <xf numFmtId="0" fontId="0" fillId="0" borderId="2" xfId="0" applyBorder="1" applyAlignment="1">
      <alignment horizontal="center"/>
    </xf>
    <xf numFmtId="0" fontId="4" fillId="0" borderId="0" xfId="0" applyNumberFormat="1" applyFont="1" applyAlignment="1">
      <alignment horizontal="center"/>
    </xf>
    <xf numFmtId="0" fontId="1" fillId="0" borderId="0" xfId="0" applyFont="1"/>
    <xf numFmtId="0" fontId="0" fillId="0" borderId="0" xfId="0" applyFont="1" applyAlignment="1">
      <alignment horizontal="center"/>
    </xf>
    <xf numFmtId="10" fontId="0" fillId="0" borderId="0" xfId="0" applyNumberFormat="1" applyAlignment="1">
      <alignment horizontal="center"/>
    </xf>
    <xf numFmtId="9" fontId="1" fillId="0" borderId="0" xfId="0" applyNumberFormat="1" applyFont="1"/>
    <xf numFmtId="0" fontId="8" fillId="0" borderId="0" xfId="0" applyFont="1" applyAlignment="1">
      <alignment horizontal="left"/>
    </xf>
    <xf numFmtId="0" fontId="8" fillId="0" borderId="0" xfId="0" applyFont="1" applyFill="1" applyBorder="1" applyAlignment="1">
      <alignment horizontal="center"/>
    </xf>
    <xf numFmtId="0" fontId="0" fillId="2" borderId="4" xfId="0" applyFill="1" applyBorder="1" applyAlignment="1" applyProtection="1">
      <alignment horizontal="left"/>
      <protection locked="0"/>
    </xf>
    <xf numFmtId="0" fontId="0" fillId="0" borderId="0" xfId="0" applyAlignment="1"/>
    <xf numFmtId="0" fontId="1" fillId="0" borderId="0" xfId="0" applyFont="1" applyAlignment="1"/>
    <xf numFmtId="0" fontId="0" fillId="2" borderId="2" xfId="0" applyFill="1" applyBorder="1" applyAlignment="1" applyProtection="1">
      <alignment horizontal="center"/>
      <protection locked="0"/>
    </xf>
    <xf numFmtId="0" fontId="1" fillId="3" borderId="2" xfId="0" applyFont="1"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1" fillId="3" borderId="0" xfId="0" applyFont="1" applyFill="1" applyBorder="1" applyAlignment="1">
      <alignment horizontal="center" vertical="center"/>
    </xf>
    <xf numFmtId="0" fontId="1" fillId="3" borderId="0" xfId="0" applyFont="1" applyFill="1" applyBorder="1" applyAlignment="1">
      <alignment horizontal="center"/>
    </xf>
    <xf numFmtId="0" fontId="0" fillId="2" borderId="1" xfId="0" applyFill="1" applyBorder="1" applyAlignment="1" applyProtection="1">
      <alignment horizontal="center"/>
      <protection locked="0"/>
    </xf>
    <xf numFmtId="9" fontId="0" fillId="0" borderId="9" xfId="0" applyNumberFormat="1" applyBorder="1" applyAlignment="1">
      <alignment horizontal="center"/>
    </xf>
    <xf numFmtId="0" fontId="5" fillId="0" borderId="0" xfId="0" applyFont="1" applyFill="1" applyBorder="1" applyAlignment="1">
      <alignment horizontal="center"/>
    </xf>
    <xf numFmtId="0" fontId="0" fillId="0" borderId="9" xfId="0" applyBorder="1" applyAlignment="1">
      <alignment horizontal="center"/>
    </xf>
    <xf numFmtId="0" fontId="1" fillId="3" borderId="8" xfId="0" applyFont="1" applyFill="1" applyBorder="1" applyAlignment="1">
      <alignment horizontal="center"/>
    </xf>
    <xf numFmtId="0" fontId="0" fillId="2" borderId="10" xfId="0"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9" fontId="0" fillId="4" borderId="9" xfId="0" applyNumberFormat="1" applyFill="1" applyBorder="1" applyAlignment="1">
      <alignment horizontal="center"/>
    </xf>
    <xf numFmtId="9" fontId="0" fillId="4" borderId="15" xfId="0" applyNumberFormat="1" applyFill="1" applyBorder="1" applyAlignment="1">
      <alignment horizontal="center"/>
    </xf>
    <xf numFmtId="0" fontId="0" fillId="5" borderId="1" xfId="0" applyFill="1" applyBorder="1" applyAlignment="1">
      <alignment horizontal="center"/>
    </xf>
    <xf numFmtId="0" fontId="0" fillId="5" borderId="3" xfId="0" applyFill="1" applyBorder="1" applyAlignment="1">
      <alignment horizontal="center"/>
    </xf>
    <xf numFmtId="0" fontId="1" fillId="5" borderId="2" xfId="0" applyFont="1" applyFill="1" applyBorder="1" applyAlignment="1">
      <alignment horizontal="center"/>
    </xf>
    <xf numFmtId="0" fontId="0" fillId="5" borderId="1" xfId="0" applyFill="1" applyBorder="1" applyAlignment="1">
      <alignment horizontal="center" vertical="center"/>
    </xf>
    <xf numFmtId="0" fontId="0" fillId="5" borderId="3" xfId="0" applyFill="1" applyBorder="1" applyAlignment="1">
      <alignment horizontal="center" vertical="center"/>
    </xf>
    <xf numFmtId="0" fontId="1" fillId="5" borderId="2" xfId="0" applyFont="1" applyFill="1" applyBorder="1" applyAlignment="1">
      <alignment horizontal="center" vertical="center"/>
    </xf>
    <xf numFmtId="0" fontId="1" fillId="6" borderId="1" xfId="0" applyFont="1" applyFill="1" applyBorder="1" applyAlignment="1">
      <alignment horizontal="center"/>
    </xf>
    <xf numFmtId="0" fontId="1" fillId="6" borderId="16" xfId="0" applyFont="1" applyFill="1" applyBorder="1" applyAlignment="1">
      <alignment horizontal="center"/>
    </xf>
    <xf numFmtId="0" fontId="1" fillId="6" borderId="1" xfId="0" applyFont="1" applyFill="1" applyBorder="1" applyAlignment="1">
      <alignment horizontal="center" vertical="center"/>
    </xf>
    <xf numFmtId="0" fontId="1" fillId="6" borderId="3" xfId="0" applyFont="1" applyFill="1" applyBorder="1" applyAlignment="1">
      <alignment horizontal="center"/>
    </xf>
    <xf numFmtId="0" fontId="1" fillId="6" borderId="5" xfId="0" applyFont="1" applyFill="1" applyBorder="1" applyAlignment="1">
      <alignment horizontal="center"/>
    </xf>
    <xf numFmtId="0" fontId="1" fillId="6" borderId="3" xfId="0" applyFont="1" applyFill="1" applyBorder="1" applyAlignment="1">
      <alignment horizontal="center" vertical="center"/>
    </xf>
    <xf numFmtId="0" fontId="1" fillId="6" borderId="17" xfId="0" applyFont="1" applyFill="1" applyBorder="1" applyAlignment="1">
      <alignment horizontal="center"/>
    </xf>
    <xf numFmtId="0" fontId="1" fillId="6" borderId="2" xfId="0" applyFont="1" applyFill="1" applyBorder="1" applyAlignment="1">
      <alignment horizontal="center"/>
    </xf>
    <xf numFmtId="0" fontId="1" fillId="6" borderId="2" xfId="0" applyFont="1" applyFill="1"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0" borderId="18" xfId="0" applyBorder="1" applyAlignment="1" applyProtection="1">
      <alignment horizontal="center"/>
    </xf>
    <xf numFmtId="9" fontId="0" fillId="0" borderId="4" xfId="0" applyNumberFormat="1" applyBorder="1" applyAlignment="1" applyProtection="1">
      <alignment horizontal="center"/>
    </xf>
    <xf numFmtId="0" fontId="1" fillId="0" borderId="18" xfId="0" applyNumberFormat="1" applyFont="1" applyBorder="1" applyAlignment="1" applyProtection="1">
      <alignment horizontal="center"/>
    </xf>
    <xf numFmtId="0" fontId="1" fillId="0" borderId="18" xfId="0" applyFont="1" applyBorder="1" applyAlignment="1" applyProtection="1">
      <alignment horizontal="center"/>
    </xf>
    <xf numFmtId="0" fontId="0" fillId="7" borderId="19" xfId="0" applyFill="1" applyBorder="1" applyAlignment="1" applyProtection="1">
      <alignment horizontal="center"/>
      <protection locked="0"/>
    </xf>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0" borderId="2" xfId="0" applyFont="1" applyFill="1" applyBorder="1" applyAlignment="1">
      <alignment horizontal="center"/>
    </xf>
    <xf numFmtId="9" fontId="1" fillId="5" borderId="20" xfId="0" applyNumberFormat="1" applyFont="1" applyFill="1" applyBorder="1" applyAlignment="1">
      <alignment horizontal="center"/>
    </xf>
    <xf numFmtId="9" fontId="0" fillId="5" borderId="4" xfId="0" applyNumberFormat="1" applyFill="1" applyBorder="1" applyAlignment="1">
      <alignment horizontal="center"/>
    </xf>
    <xf numFmtId="0" fontId="0" fillId="5" borderId="2" xfId="0" applyFill="1" applyBorder="1" applyAlignment="1">
      <alignment horizontal="center"/>
    </xf>
    <xf numFmtId="9" fontId="0" fillId="5" borderId="2" xfId="0" applyNumberFormat="1" applyFill="1"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5" borderId="1" xfId="0" applyFill="1" applyBorder="1"/>
    <xf numFmtId="0" fontId="0" fillId="5" borderId="3" xfId="0" applyFill="1" applyBorder="1"/>
    <xf numFmtId="0" fontId="1" fillId="5" borderId="2" xfId="0" applyFont="1" applyFill="1" applyBorder="1"/>
    <xf numFmtId="0" fontId="1" fillId="0" borderId="16" xfId="0" applyFont="1" applyBorder="1" applyAlignment="1">
      <alignment horizontal="center"/>
    </xf>
    <xf numFmtId="0" fontId="1" fillId="0" borderId="5" xfId="0" applyFont="1" applyBorder="1" applyAlignment="1">
      <alignment horizontal="center"/>
    </xf>
    <xf numFmtId="0" fontId="1" fillId="0" borderId="17"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9" fontId="0" fillId="0" borderId="24" xfId="0" applyNumberFormat="1" applyBorder="1" applyAlignment="1">
      <alignment horizontal="center"/>
    </xf>
    <xf numFmtId="0" fontId="0" fillId="3" borderId="25" xfId="0" applyFill="1" applyBorder="1" applyAlignment="1">
      <alignment horizontal="center" vertical="center"/>
    </xf>
    <xf numFmtId="0" fontId="0" fillId="3" borderId="6" xfId="0" applyFill="1" applyBorder="1" applyAlignment="1">
      <alignment horizontal="center" vertical="center"/>
    </xf>
    <xf numFmtId="0" fontId="1" fillId="3" borderId="26" xfId="0" applyFont="1" applyFill="1" applyBorder="1" applyAlignment="1">
      <alignment horizontal="center" vertical="center"/>
    </xf>
    <xf numFmtId="0" fontId="0" fillId="0" borderId="7" xfId="0" applyBorder="1" applyAlignment="1" applyProtection="1">
      <alignment horizontal="center"/>
    </xf>
    <xf numFmtId="0" fontId="0" fillId="0" borderId="27" xfId="0" applyBorder="1" applyAlignment="1">
      <alignment horizont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9" fontId="1" fillId="0" borderId="31" xfId="0" applyNumberFormat="1" applyFont="1" applyBorder="1" applyAlignment="1">
      <alignment horizontal="center"/>
    </xf>
    <xf numFmtId="9" fontId="1" fillId="0" borderId="32" xfId="0" applyNumberFormat="1" applyFont="1" applyBorder="1" applyAlignment="1">
      <alignment horizontal="center"/>
    </xf>
    <xf numFmtId="9" fontId="0" fillId="8" borderId="33" xfId="0" applyNumberFormat="1" applyFill="1" applyBorder="1" applyAlignment="1">
      <alignment horizontal="center"/>
    </xf>
    <xf numFmtId="9" fontId="1" fillId="0" borderId="34" xfId="0" applyNumberFormat="1" applyFont="1" applyBorder="1" applyAlignment="1">
      <alignment horizontal="center"/>
    </xf>
    <xf numFmtId="0" fontId="9" fillId="0" borderId="4" xfId="0" applyFont="1" applyFill="1" applyBorder="1" applyAlignment="1" applyProtection="1">
      <alignment horizontal="center"/>
      <protection locked="0"/>
    </xf>
    <xf numFmtId="0" fontId="9" fillId="0" borderId="4" xfId="0" applyFont="1" applyFill="1" applyBorder="1" applyAlignment="1">
      <alignment horizontal="center"/>
    </xf>
    <xf numFmtId="164" fontId="3" fillId="3" borderId="0" xfId="0" applyNumberFormat="1" applyFont="1" applyFill="1" applyBorder="1" applyAlignment="1" applyProtection="1">
      <alignment horizontal="center"/>
      <protection locked="0"/>
    </xf>
    <xf numFmtId="9" fontId="0" fillId="0" borderId="0" xfId="0" applyNumberFormat="1" applyBorder="1" applyAlignment="1">
      <alignment horizontal="center"/>
    </xf>
    <xf numFmtId="0" fontId="12" fillId="0" borderId="0" xfId="0" applyFont="1"/>
    <xf numFmtId="9" fontId="1" fillId="0" borderId="0" xfId="0" applyNumberFormat="1" applyFont="1" applyAlignment="1">
      <alignment horizontal="center"/>
    </xf>
    <xf numFmtId="0" fontId="15" fillId="4" borderId="35" xfId="0" applyFont="1" applyFill="1" applyBorder="1" applyAlignment="1" applyProtection="1">
      <alignment horizontal="center"/>
      <protection locked="0"/>
    </xf>
    <xf numFmtId="0" fontId="15" fillId="9" borderId="36" xfId="0" applyFont="1" applyFill="1" applyBorder="1" applyAlignment="1" applyProtection="1">
      <alignment horizontal="center"/>
      <protection locked="0"/>
    </xf>
    <xf numFmtId="0" fontId="15" fillId="0" borderId="0" xfId="0" applyFont="1" applyAlignment="1">
      <alignment horizontal="left" vertical="center"/>
    </xf>
    <xf numFmtId="0" fontId="1" fillId="0" borderId="0" xfId="0" applyFont="1" applyFill="1"/>
    <xf numFmtId="0" fontId="1" fillId="0" borderId="2" xfId="0" applyFont="1" applyFill="1" applyBorder="1" applyAlignment="1">
      <alignment horizontal="center" vertical="center"/>
    </xf>
    <xf numFmtId="0" fontId="1" fillId="0" borderId="5" xfId="0" applyFont="1" applyFill="1" applyBorder="1" applyAlignment="1">
      <alignment horizontal="center"/>
    </xf>
    <xf numFmtId="0" fontId="1" fillId="0" borderId="0" xfId="0" applyFont="1" applyFill="1" applyBorder="1" applyAlignment="1">
      <alignment horizontal="center" vertical="center"/>
    </xf>
    <xf numFmtId="0" fontId="1" fillId="0" borderId="6" xfId="0" applyFont="1" applyFill="1" applyBorder="1" applyAlignment="1">
      <alignment horizontal="center"/>
    </xf>
    <xf numFmtId="0" fontId="1" fillId="0" borderId="0" xfId="0" applyFont="1" applyFill="1" applyAlignment="1">
      <alignment horizontal="center"/>
    </xf>
    <xf numFmtId="0" fontId="1" fillId="0" borderId="29" xfId="0" applyFont="1" applyFill="1" applyBorder="1" applyAlignment="1">
      <alignment horizontal="center" vertical="center"/>
    </xf>
    <xf numFmtId="0" fontId="1" fillId="0" borderId="26" xfId="0" applyFont="1" applyFill="1" applyBorder="1" applyAlignment="1">
      <alignment horizontal="center" vertical="center"/>
    </xf>
    <xf numFmtId="0" fontId="0" fillId="2" borderId="37" xfId="0" applyFill="1" applyBorder="1" applyAlignment="1" applyProtection="1">
      <alignment horizontal="center"/>
    </xf>
    <xf numFmtId="0" fontId="0" fillId="2" borderId="38" xfId="0" applyFill="1" applyBorder="1" applyAlignment="1" applyProtection="1">
      <alignment horizontal="center"/>
    </xf>
    <xf numFmtId="0" fontId="0" fillId="2" borderId="19" xfId="0" applyFill="1" applyBorder="1" applyAlignment="1" applyProtection="1">
      <alignment horizontal="center"/>
    </xf>
    <xf numFmtId="0" fontId="0" fillId="0" borderId="19" xfId="0" applyBorder="1" applyAlignment="1" applyProtection="1">
      <alignment horizontal="center"/>
    </xf>
    <xf numFmtId="0" fontId="0" fillId="2" borderId="2" xfId="0" applyFill="1" applyBorder="1" applyAlignment="1" applyProtection="1">
      <alignment horizontal="left"/>
      <protection locked="0"/>
    </xf>
    <xf numFmtId="0" fontId="0" fillId="2" borderId="39" xfId="0" applyFill="1" applyBorder="1" applyAlignment="1" applyProtection="1">
      <alignment horizontal="center"/>
      <protection locked="0"/>
    </xf>
    <xf numFmtId="0" fontId="1" fillId="0" borderId="4" xfId="0" applyFont="1" applyFill="1" applyBorder="1"/>
    <xf numFmtId="0" fontId="1" fillId="0" borderId="4" xfId="0" applyFont="1" applyFill="1" applyBorder="1" applyAlignment="1">
      <alignment horizontal="center"/>
    </xf>
    <xf numFmtId="0" fontId="1" fillId="0" borderId="4" xfId="0" applyFont="1" applyFill="1" applyBorder="1" applyAlignment="1">
      <alignment horizontal="center" vertical="center"/>
    </xf>
    <xf numFmtId="0" fontId="1" fillId="0" borderId="0" xfId="0" applyFont="1" applyAlignment="1">
      <alignment horizontal="left"/>
    </xf>
    <xf numFmtId="9" fontId="0" fillId="0" borderId="17" xfId="0" applyNumberFormat="1" applyBorder="1" applyAlignment="1">
      <alignment horizontal="center"/>
    </xf>
    <xf numFmtId="9" fontId="0" fillId="0" borderId="40" xfId="0" applyNumberFormat="1" applyBorder="1" applyAlignment="1">
      <alignment horizontal="center"/>
    </xf>
    <xf numFmtId="9" fontId="0" fillId="0" borderId="26" xfId="0" applyNumberFormat="1" applyBorder="1" applyAlignment="1">
      <alignment horizontal="center"/>
    </xf>
    <xf numFmtId="0" fontId="9" fillId="0" borderId="41" xfId="0" applyFont="1" applyBorder="1" applyAlignment="1">
      <alignment horizontal="left"/>
    </xf>
    <xf numFmtId="0" fontId="9" fillId="0" borderId="42" xfId="0" applyFont="1" applyBorder="1" applyAlignment="1">
      <alignment horizontal="left"/>
    </xf>
    <xf numFmtId="0" fontId="0" fillId="0" borderId="20" xfId="0" applyFill="1" applyBorder="1" applyAlignment="1">
      <alignment horizontal="center"/>
    </xf>
    <xf numFmtId="0" fontId="0" fillId="0" borderId="18" xfId="0" applyFill="1" applyBorder="1" applyAlignment="1">
      <alignment horizontal="center"/>
    </xf>
    <xf numFmtId="0" fontId="0" fillId="0" borderId="7" xfId="0" applyFill="1" applyBorder="1" applyAlignment="1">
      <alignment horizontal="center"/>
    </xf>
    <xf numFmtId="0" fontId="17" fillId="6" borderId="43" xfId="0" applyFont="1" applyFill="1" applyBorder="1" applyAlignment="1">
      <alignment horizontal="center" vertical="center"/>
    </xf>
    <xf numFmtId="0" fontId="17" fillId="6" borderId="18" xfId="0"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164" fontId="15" fillId="2" borderId="35" xfId="0" applyNumberFormat="1" applyFont="1" applyFill="1" applyBorder="1" applyAlignment="1" applyProtection="1">
      <alignment horizontal="center"/>
      <protection locked="0"/>
    </xf>
    <xf numFmtId="164" fontId="15" fillId="2" borderId="36" xfId="0" applyNumberFormat="1" applyFont="1" applyFill="1" applyBorder="1" applyAlignment="1" applyProtection="1">
      <alignment horizontal="center"/>
      <protection locked="0"/>
    </xf>
    <xf numFmtId="0" fontId="16" fillId="6" borderId="0" xfId="0" applyFont="1" applyFill="1" applyAlignment="1">
      <alignment horizontal="center" vertical="center"/>
    </xf>
    <xf numFmtId="0" fontId="9" fillId="6" borderId="0" xfId="0" applyFont="1" applyFill="1" applyAlignment="1">
      <alignment horizontal="center"/>
    </xf>
    <xf numFmtId="0" fontId="0" fillId="0" borderId="0" xfId="0" applyBorder="1" applyAlignment="1">
      <alignment horizontal="center"/>
    </xf>
    <xf numFmtId="0" fontId="10" fillId="0" borderId="20" xfId="0" applyFont="1" applyBorder="1" applyAlignment="1">
      <alignment horizontal="center"/>
    </xf>
    <xf numFmtId="0" fontId="10" fillId="0" borderId="18" xfId="0" applyFont="1" applyBorder="1" applyAlignment="1">
      <alignment horizontal="center"/>
    </xf>
    <xf numFmtId="0" fontId="10" fillId="0" borderId="7" xfId="0" applyFont="1" applyBorder="1" applyAlignment="1">
      <alignment horizontal="center"/>
    </xf>
    <xf numFmtId="0" fontId="13" fillId="0" borderId="20" xfId="0" applyFont="1" applyFill="1" applyBorder="1" applyAlignment="1">
      <alignment horizontal="center"/>
    </xf>
    <xf numFmtId="0" fontId="13" fillId="0" borderId="18" xfId="0" applyFont="1" applyFill="1" applyBorder="1" applyAlignment="1">
      <alignment horizontal="center"/>
    </xf>
    <xf numFmtId="0" fontId="13" fillId="0" borderId="7" xfId="0" applyFont="1" applyFill="1" applyBorder="1" applyAlignment="1">
      <alignment horizontal="center"/>
    </xf>
    <xf numFmtId="0" fontId="0" fillId="3" borderId="44" xfId="0" applyFill="1" applyBorder="1" applyAlignment="1">
      <alignment horizontal="center"/>
    </xf>
    <xf numFmtId="0" fontId="0" fillId="3" borderId="9" xfId="0" applyFill="1" applyBorder="1" applyAlignment="1">
      <alignment horizontal="center"/>
    </xf>
    <xf numFmtId="0" fontId="0" fillId="3" borderId="45" xfId="0" applyFill="1" applyBorder="1" applyAlignment="1">
      <alignment horizontal="center"/>
    </xf>
  </cellXfs>
  <cellStyles count="1">
    <cellStyle name="Standaard" xfId="0" builtinId="0"/>
  </cellStyles>
  <dxfs count="49">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right/>
        <top style="thin">
          <color indexed="64"/>
        </top>
        <bottom style="thin">
          <color indexed="64"/>
        </bottom>
      </border>
    </dxf>
    <dxf>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hair">
          <color indexed="64"/>
        </top>
        <bottom style="hair">
          <color indexed="64"/>
        </bottom>
      </border>
    </dxf>
    <dxf>
      <font>
        <b val="0"/>
        <i val="0"/>
        <condense val="0"/>
        <extend val="0"/>
        <color auto="1"/>
      </font>
      <fill>
        <patternFill>
          <bgColor indexed="29"/>
        </patternFill>
      </fill>
    </dxf>
    <dxf>
      <font>
        <condense val="0"/>
        <extend val="0"/>
        <color auto="1"/>
      </font>
      <fill>
        <patternFill>
          <bgColor indexed="26"/>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ont>
        <condense val="0"/>
        <extend val="0"/>
        <color indexed="9"/>
      </font>
      <fill>
        <patternFill>
          <bgColor indexed="29"/>
        </patternFill>
      </fill>
    </dxf>
    <dxf>
      <font>
        <condense val="0"/>
        <extend val="0"/>
        <color auto="1"/>
      </font>
      <fill>
        <patternFill>
          <bgColor indexed="9"/>
        </patternFill>
      </fill>
    </dxf>
    <dxf>
      <fill>
        <patternFill>
          <bgColor indexed="26"/>
        </patternFill>
      </fill>
      <border>
        <left style="thin">
          <color indexed="64"/>
        </left>
        <right style="thin">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hair">
          <color indexed="64"/>
        </left>
        <right style="hair">
          <color indexed="64"/>
        </right>
        <top style="hair">
          <color indexed="64"/>
        </top>
        <bottom style="hair">
          <color indexed="64"/>
        </bottom>
      </border>
    </dxf>
    <dxf>
      <fill>
        <patternFill>
          <bgColor indexed="26"/>
        </patternFill>
      </fill>
      <border>
        <left style="hair">
          <color indexed="64"/>
        </left>
        <right style="hair">
          <color indexed="64"/>
        </right>
        <top style="hair">
          <color indexed="64"/>
        </top>
        <bottom style="hair">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fill>
        <patternFill>
          <bgColor indexed="42"/>
        </patternFill>
      </fill>
    </dxf>
    <dxf>
      <font>
        <condense val="0"/>
        <extend val="0"/>
        <color auto="1"/>
      </font>
      <border>
        <left style="thin">
          <color indexed="64"/>
        </left>
        <right style="thin">
          <color indexed="64"/>
        </right>
        <top style="thin">
          <color indexed="64"/>
        </top>
        <bottom style="thin">
          <color indexed="64"/>
        </bottom>
      </border>
    </dxf>
    <dxf>
      <font>
        <condense val="0"/>
        <extend val="0"/>
        <color auto="1"/>
      </font>
      <border>
        <left style="thin">
          <color indexed="64"/>
        </left>
        <right style="thin">
          <color indexed="64"/>
        </right>
        <top style="thin">
          <color indexed="64"/>
        </top>
        <bottom style="thin">
          <color indexed="64"/>
        </bottom>
      </border>
    </dxf>
    <dxf>
      <fill>
        <patternFill>
          <bgColor indexed="29"/>
        </patternFill>
      </fill>
    </dxf>
    <dxf>
      <fill>
        <patternFill>
          <bgColor indexed="42"/>
        </patternFill>
      </fill>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29"/>
        </patternFill>
      </fill>
      <border>
        <left style="thin">
          <color indexed="64"/>
        </left>
        <right style="thin">
          <color indexed="64"/>
        </right>
        <top style="thin">
          <color indexed="64"/>
        </top>
        <bottom style="thin">
          <color indexed="64"/>
        </bottom>
      </border>
    </dxf>
    <dxf>
      <fill>
        <patternFill>
          <bgColor indexed="42"/>
        </patternFill>
      </fill>
      <border>
        <left style="thin">
          <color indexed="64"/>
        </left>
        <right style="thin">
          <color indexed="64"/>
        </right>
        <top style="thin">
          <color indexed="64"/>
        </top>
        <bottom style="thin">
          <color indexed="64"/>
        </bottom>
      </border>
    </dxf>
    <dxf>
      <font>
        <condense val="0"/>
        <extend val="0"/>
        <color auto="1"/>
      </font>
      <fill>
        <patternFill>
          <bgColor indexed="26"/>
        </patternFill>
      </fill>
      <border>
        <left style="thin">
          <color indexed="64"/>
        </left>
        <right style="thin">
          <color indexed="64"/>
        </right>
        <top style="hair">
          <color indexed="64"/>
        </top>
        <bottom style="hair">
          <color indexed="64"/>
        </bottom>
      </border>
    </dxf>
    <dxf>
      <fill>
        <patternFill>
          <bgColor indexed="26"/>
        </patternFill>
      </fill>
      <border>
        <left style="thin">
          <color indexed="64"/>
        </left>
        <right style="thin">
          <color indexed="64"/>
        </right>
        <top style="hair">
          <color indexed="64"/>
        </top>
        <bottom style="hair">
          <color indexed="64"/>
        </bottom>
      </border>
    </dxf>
    <dxf>
      <fill>
        <patternFill>
          <bgColor indexed="42"/>
        </patternFill>
      </fill>
      <border>
        <left style="thin">
          <color indexed="64"/>
        </left>
        <right style="thin">
          <color indexed="64"/>
        </right>
        <top style="thin">
          <color indexed="64"/>
        </top>
        <bottom style="thin">
          <color indexed="64"/>
        </bottom>
      </border>
    </dxf>
    <dxf>
      <font>
        <b/>
        <i val="0"/>
        <condense val="0"/>
        <extend val="0"/>
        <color auto="1"/>
      </font>
      <fill>
        <patternFill>
          <bgColor indexed="2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46119738647062E-2"/>
          <c:y val="8.9285714285714288E-2"/>
          <c:w val="0.87722201668992383"/>
          <c:h val="0.67321428571428577"/>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9999FF" mc:Ignorable="a14" a14:legacySpreadsheetColorIndex="2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99FF" mc:Ignorable="a14" a14:legacySpreadsheetColorIndex="24"/>
                </a:gs>
              </a:gsLst>
              <a:lin ang="0" scaled="1"/>
            </a:gradFill>
            <a:ln w="12700">
              <a:solidFill>
                <a:srgbClr val="000000"/>
              </a:solidFill>
              <a:prstDash val="solid"/>
            </a:ln>
          </c:spPr>
          <c:invertIfNegative val="0"/>
          <c:dPt>
            <c:idx val="3"/>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dPt>
          <c:dPt>
            <c:idx val="4"/>
            <c:invertIfNegative val="0"/>
            <c:bubble3D val="0"/>
            <c:spPr>
              <a:gradFill rotWithShape="0">
                <a:gsLst>
                  <a:gs pos="0">
                    <a:srgbClr xmlns:mc="http://schemas.openxmlformats.org/markup-compatibility/2006" xmlns:a14="http://schemas.microsoft.com/office/drawing/2010/main" val="FF8080" mc:Ignorable="a14" a14:legacySpreadsheetColorIndex="29"/>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8080" mc:Ignorable="a14" a14:legacySpreadsheetColorIndex="29"/>
                  </a:gs>
                </a:gsLst>
                <a:lin ang="0" scaled="1"/>
              </a:gradFill>
              <a:ln w="12700">
                <a:solidFill>
                  <a:srgbClr val="000000"/>
                </a:solidFill>
                <a:prstDash val="solid"/>
              </a:ln>
            </c:spPr>
          </c:dPt>
          <c:dPt>
            <c:idx val="5"/>
            <c:invertIfNegative val="0"/>
            <c:bubble3D val="0"/>
            <c:spPr>
              <a:gradFill rotWithShape="0">
                <a:gsLst>
                  <a:gs pos="0">
                    <a:srgbClr xmlns:mc="http://schemas.openxmlformats.org/markup-compatibility/2006" xmlns:a14="http://schemas.microsoft.com/office/drawing/2010/main" val="FF00FF" mc:Ignorable="a14" a14:legacySpreadsheetColorIndex="14"/>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00FF" mc:Ignorable="a14" a14:legacySpreadsheetColorIndex="14"/>
                  </a:gs>
                </a:gsLst>
                <a:lin ang="0" scaled="1"/>
              </a:gradFill>
              <a:ln w="12700">
                <a:solidFill>
                  <a:srgbClr val="000000"/>
                </a:solidFill>
                <a:prstDash val="solid"/>
              </a:ln>
            </c:spPr>
          </c:dPt>
          <c:dPt>
            <c:idx val="6"/>
            <c:invertIfNegative val="0"/>
            <c:bubble3D val="0"/>
            <c:spPr>
              <a:gradFill rotWithShape="0">
                <a:gsLst>
                  <a:gs pos="0">
                    <a:srgbClr xmlns:mc="http://schemas.openxmlformats.org/markup-compatibility/2006" xmlns:a14="http://schemas.microsoft.com/office/drawing/2010/main" val="FFFF00" mc:Ignorable="a14" a14:legacySpreadsheetColorIndex="13"/>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FF00" mc:Ignorable="a14" a14:legacySpreadsheetColorIndex="13"/>
                  </a:gs>
                </a:gsLst>
                <a:lin ang="0" scaled="1"/>
              </a:gradFill>
              <a:ln w="12700">
                <a:solidFill>
                  <a:srgbClr val="000000"/>
                </a:solidFill>
                <a:prstDash val="solid"/>
              </a:ln>
            </c:spPr>
          </c:dPt>
          <c:dPt>
            <c:idx val="7"/>
            <c:invertIfNegative val="0"/>
            <c:bubble3D val="0"/>
            <c:spPr>
              <a:gradFill rotWithShape="0">
                <a:gsLst>
                  <a:gs pos="0">
                    <a:srgbClr xmlns:mc="http://schemas.openxmlformats.org/markup-compatibility/2006" xmlns:a14="http://schemas.microsoft.com/office/drawing/2010/main" val="CC99FF" mc:Ignorable="a14" a14:legacySpreadsheetColorIndex="46"/>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CC99FF" mc:Ignorable="a14" a14:legacySpreadsheetColorIndex="46"/>
                  </a:gs>
                </a:gsLst>
                <a:lin ang="0" scaled="1"/>
              </a:gradFill>
              <a:ln w="12700">
                <a:solidFill>
                  <a:srgbClr val="000000"/>
                </a:solidFill>
                <a:prstDash val="solid"/>
              </a:ln>
            </c:spPr>
          </c:dPt>
          <c:dPt>
            <c:idx val="8"/>
            <c:invertIfNegative val="0"/>
            <c:bubble3D val="0"/>
            <c:spPr>
              <a:gradFill rotWithShape="0">
                <a:gsLst>
                  <a:gs pos="0">
                    <a:srgbClr xmlns:mc="http://schemas.openxmlformats.org/markup-compatibility/2006" xmlns:a14="http://schemas.microsoft.com/office/drawing/2010/main" val="993366" mc:Ignorable="a14" a14:legacySpreadsheetColorIndex="61"/>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3366" mc:Ignorable="a14" a14:legacySpreadsheetColorIndex="61"/>
                  </a:gs>
                </a:gsLst>
                <a:lin ang="0" scaled="1"/>
              </a:gradFill>
              <a:ln w="12700">
                <a:solidFill>
                  <a:srgbClr val="000000"/>
                </a:solidFill>
                <a:prstDash val="solid"/>
              </a:ln>
            </c:spPr>
          </c:dPt>
          <c:dPt>
            <c:idx val="9"/>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dPt>
          <c:dPt>
            <c:idx val="10"/>
            <c:invertIfNegative val="0"/>
            <c:bubble3D val="0"/>
            <c:spPr>
              <a:gradFill rotWithShape="0">
                <a:gsLst>
                  <a:gs pos="0">
                    <a:srgbClr xmlns:mc="http://schemas.openxmlformats.org/markup-compatibility/2006" xmlns:a14="http://schemas.microsoft.com/office/drawing/2010/main" val="99CC00" mc:Ignorable="a14" a14:legacySpreadsheetColorIndex="50"/>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99CC00" mc:Ignorable="a14" a14:legacySpreadsheetColorIndex="50"/>
                  </a:gs>
                </a:gsLst>
                <a:lin ang="0" scaled="1"/>
              </a:gradFill>
              <a:ln w="12700">
                <a:solidFill>
                  <a:srgbClr val="000000"/>
                </a:solidFill>
                <a:prstDash val="solid"/>
              </a:ln>
            </c:spPr>
          </c:dPt>
          <c:dLbls>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OPBRENGSTEN!$D$60:$AE$60</c:f>
              <c:strCache>
                <c:ptCount val="11"/>
                <c:pt idx="0">
                  <c:v>technisch lezen</c:v>
                </c:pt>
                <c:pt idx="1">
                  <c:v>begrijpend lezen</c:v>
                </c:pt>
                <c:pt idx="2">
                  <c:v>spellen</c:v>
                </c:pt>
                <c:pt idx="3">
                  <c:v>hoofdrekenen</c:v>
                </c:pt>
                <c:pt idx="4">
                  <c:v>rekenen &amp; wiskunde</c:v>
                </c:pt>
                <c:pt idx="5">
                  <c:v>eindresultaat</c:v>
                </c:pt>
                <c:pt idx="6">
                  <c:v>doublure</c:v>
                </c:pt>
                <c:pt idx="7">
                  <c:v>specifieke onderwijsbehoefte</c:v>
                </c:pt>
                <c:pt idx="8">
                  <c:v>sociaal competent</c:v>
                </c:pt>
                <c:pt idx="9">
                  <c:v>plaatsing VO</c:v>
                </c:pt>
                <c:pt idx="10">
                  <c:v>positie VO na 3 jr. </c:v>
                </c:pt>
              </c:strCache>
            </c:strRef>
          </c:cat>
          <c:val>
            <c:numRef>
              <c:f>OPBRENGSTEN!$D$61:$AE$61</c:f>
              <c:numCache>
                <c:formatCode>0%</c:formatCode>
                <c:ptCount val="11"/>
                <c:pt idx="0">
                  <c:v>0</c:v>
                </c:pt>
                <c:pt idx="1">
                  <c:v>0</c:v>
                </c:pt>
                <c:pt idx="2">
                  <c:v>0</c:v>
                </c:pt>
                <c:pt idx="3">
                  <c:v>0</c:v>
                </c:pt>
                <c:pt idx="4">
                  <c:v>0</c:v>
                </c:pt>
                <c:pt idx="5">
                  <c:v>0</c:v>
                </c:pt>
                <c:pt idx="6" formatCode="0.00%">
                  <c:v>0</c:v>
                </c:pt>
                <c:pt idx="7">
                  <c:v>0</c:v>
                </c:pt>
                <c:pt idx="8">
                  <c:v>0</c:v>
                </c:pt>
                <c:pt idx="9">
                  <c:v>0</c:v>
                </c:pt>
                <c:pt idx="10">
                  <c:v>0</c:v>
                </c:pt>
              </c:numCache>
            </c:numRef>
          </c:val>
        </c:ser>
        <c:dLbls>
          <c:showLegendKey val="0"/>
          <c:showVal val="0"/>
          <c:showCatName val="0"/>
          <c:showSerName val="0"/>
          <c:showPercent val="0"/>
          <c:showBubbleSize val="0"/>
        </c:dLbls>
        <c:gapWidth val="50"/>
        <c:axId val="382691784"/>
        <c:axId val="382694528"/>
      </c:barChart>
      <c:catAx>
        <c:axId val="3826917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resultaten per indicator</a:t>
                </a:r>
              </a:p>
            </c:rich>
          </c:tx>
          <c:layout>
            <c:manualLayout>
              <c:xMode val="edge"/>
              <c:yMode val="edge"/>
              <c:x val="0.3877224383159884"/>
              <c:y val="8.9285714285714281E-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nl-NL"/>
          </a:p>
        </c:txPr>
        <c:crossAx val="382694528"/>
        <c:crosses val="autoZero"/>
        <c:auto val="1"/>
        <c:lblAlgn val="ctr"/>
        <c:lblOffset val="100"/>
        <c:tickLblSkip val="1"/>
        <c:tickMarkSkip val="1"/>
        <c:noMultiLvlLbl val="0"/>
      </c:catAx>
      <c:valAx>
        <c:axId val="38269452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1784"/>
        <c:crosses val="autoZero"/>
        <c:crossBetween val="between"/>
        <c:majorUnit val="0.2"/>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76165859380091"/>
          <c:y val="9.6774362914361617E-2"/>
          <c:w val="0.72064119550815608"/>
          <c:h val="0.82078996694032635"/>
        </c:manualLayout>
      </c:layout>
      <c:barChart>
        <c:barDir val="col"/>
        <c:grouping val="clustered"/>
        <c:varyColors val="0"/>
        <c:ser>
          <c:idx val="1"/>
          <c:order val="1"/>
          <c:tx>
            <c:strRef>
              <c:f>OPBRENGSTEN!$C$72</c:f>
              <c:strCache>
                <c:ptCount val="1"/>
                <c:pt idx="0">
                  <c:v>Aanleg</c:v>
                </c:pt>
              </c:strCache>
            </c:strRef>
          </c:tx>
          <c:spPr>
            <a:gradFill rotWithShape="0">
              <a:gsLst>
                <a:gs pos="0">
                  <a:srgbClr xmlns:mc="http://schemas.openxmlformats.org/markup-compatibility/2006" xmlns:a14="http://schemas.microsoft.com/office/drawing/2010/main" val="3366FF" mc:Ignorable="a14" a14:legacySpreadsheetColorIndex="48"/>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3366FF" mc:Ignorable="a14" a14:legacySpreadsheetColorIndex="48"/>
                </a:gs>
              </a:gsLst>
              <a:lin ang="0" scaled="1"/>
            </a:gradFill>
            <a:ln w="127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OPBRENGSTEN!$D$64:$H$64</c:f>
              <c:strCache>
                <c:ptCount val="5"/>
                <c:pt idx="0">
                  <c:v>A</c:v>
                </c:pt>
                <c:pt idx="1">
                  <c:v>B</c:v>
                </c:pt>
                <c:pt idx="2">
                  <c:v>C</c:v>
                </c:pt>
                <c:pt idx="3">
                  <c:v>D</c:v>
                </c:pt>
                <c:pt idx="4">
                  <c:v>E</c:v>
                </c:pt>
              </c:strCache>
            </c:strRef>
          </c:cat>
          <c:val>
            <c:numRef>
              <c:f>OPBRENGSTEN!$D$72:$H$72</c:f>
              <c:numCache>
                <c:formatCode>0%</c:formatCode>
                <c:ptCount val="5"/>
                <c:pt idx="0">
                  <c:v>0</c:v>
                </c:pt>
                <c:pt idx="1">
                  <c:v>0</c:v>
                </c:pt>
                <c:pt idx="2">
                  <c:v>0</c:v>
                </c:pt>
                <c:pt idx="3">
                  <c:v>0</c:v>
                </c:pt>
                <c:pt idx="4">
                  <c:v>0</c:v>
                </c:pt>
              </c:numCache>
            </c:numRef>
          </c:val>
        </c:ser>
        <c:ser>
          <c:idx val="2"/>
          <c:order val="2"/>
          <c:tx>
            <c:strRef>
              <c:f>OPBRENGSTEN!$C$73</c:f>
              <c:strCache>
                <c:ptCount val="1"/>
                <c:pt idx="0">
                  <c:v>Resultaat</c:v>
                </c:pt>
              </c:strCache>
            </c:strRef>
          </c:tx>
          <c:spPr>
            <a:gradFill rotWithShape="0">
              <a:gsLst>
                <a:gs pos="0">
                  <a:srgbClr xmlns:mc="http://schemas.openxmlformats.org/markup-compatibility/2006" xmlns:a14="http://schemas.microsoft.com/office/drawing/2010/main" val="FF9900" mc:Ignorable="a14" a14:legacySpreadsheetColorIndex="52"/>
                </a:gs>
                <a:gs pos="50000">
                  <a:srgbClr xmlns:mc="http://schemas.openxmlformats.org/markup-compatibility/2006" xmlns:a14="http://schemas.microsoft.com/office/drawing/2010/main" val="FFFFFF" mc:Ignorable="a14" a14:legacySpreadsheetColorIndex="9"/>
                </a:gs>
                <a:gs pos="100000">
                  <a:srgbClr xmlns:mc="http://schemas.openxmlformats.org/markup-compatibility/2006" xmlns:a14="http://schemas.microsoft.com/office/drawing/2010/main" val="FF9900" mc:Ignorable="a14" a14:legacySpreadsheetColorIndex="52"/>
                </a:gs>
              </a:gsLst>
              <a:lin ang="0" scaled="1"/>
            </a:gra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25" b="0" i="0" u="none" strike="noStrike" baseline="0">
                    <a:solidFill>
                      <a:srgbClr val="000000"/>
                    </a:solidFill>
                    <a:latin typeface="Arial"/>
                    <a:ea typeface="Arial"/>
                    <a:cs typeface="Arial"/>
                  </a:defRPr>
                </a:pPr>
                <a:endParaRPr lang="nl-N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OPBRENGSTEN!$D$64:$H$64</c:f>
              <c:strCache>
                <c:ptCount val="5"/>
                <c:pt idx="0">
                  <c:v>A</c:v>
                </c:pt>
                <c:pt idx="1">
                  <c:v>B</c:v>
                </c:pt>
                <c:pt idx="2">
                  <c:v>C</c:v>
                </c:pt>
                <c:pt idx="3">
                  <c:v>D</c:v>
                </c:pt>
                <c:pt idx="4">
                  <c:v>E</c:v>
                </c:pt>
              </c:strCache>
            </c:strRef>
          </c:cat>
          <c:val>
            <c:numRef>
              <c:f>OPBRENGSTEN!$D$73:$H$73</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40"/>
        <c:axId val="382692176"/>
        <c:axId val="528134512"/>
      </c:barChart>
      <c:barChart>
        <c:barDir val="col"/>
        <c:grouping val="clustered"/>
        <c:varyColors val="0"/>
        <c:ser>
          <c:idx val="0"/>
          <c:order val="0"/>
          <c:tx>
            <c:strRef>
              <c:f>OPBRENGSTEN!$C$65</c:f>
              <c:strCache>
                <c:ptCount val="1"/>
                <c:pt idx="0">
                  <c:v>Norm</c:v>
                </c:pt>
              </c:strCache>
            </c:strRef>
          </c:tx>
          <c:spPr>
            <a:noFill/>
            <a:ln w="25400">
              <a:solidFill>
                <a:srgbClr val="000000"/>
              </a:solidFill>
              <a:prstDash val="solid"/>
            </a:ln>
          </c:spPr>
          <c:invertIfNegative val="0"/>
          <c:cat>
            <c:strRef>
              <c:f>OPBRENGSTEN!$D$64:$H$64</c:f>
              <c:strCache>
                <c:ptCount val="5"/>
                <c:pt idx="0">
                  <c:v>A</c:v>
                </c:pt>
                <c:pt idx="1">
                  <c:v>B</c:v>
                </c:pt>
                <c:pt idx="2">
                  <c:v>C</c:v>
                </c:pt>
                <c:pt idx="3">
                  <c:v>D</c:v>
                </c:pt>
                <c:pt idx="4">
                  <c:v>E</c:v>
                </c:pt>
              </c:strCache>
            </c:strRef>
          </c:cat>
          <c:val>
            <c:numRef>
              <c:f>OPBRENGSTEN!$D$65:$H$65</c:f>
              <c:numCache>
                <c:formatCode>0%</c:formatCode>
                <c:ptCount val="5"/>
                <c:pt idx="0">
                  <c:v>0.25</c:v>
                </c:pt>
                <c:pt idx="1">
                  <c:v>0.25</c:v>
                </c:pt>
                <c:pt idx="2">
                  <c:v>0.25</c:v>
                </c:pt>
                <c:pt idx="3">
                  <c:v>0.15</c:v>
                </c:pt>
                <c:pt idx="4">
                  <c:v>0.1</c:v>
                </c:pt>
              </c:numCache>
            </c:numRef>
          </c:val>
        </c:ser>
        <c:dLbls>
          <c:showLegendKey val="0"/>
          <c:showVal val="0"/>
          <c:showCatName val="0"/>
          <c:showSerName val="0"/>
          <c:showPercent val="0"/>
          <c:showBubbleSize val="0"/>
        </c:dLbls>
        <c:gapWidth val="20"/>
        <c:axId val="528129024"/>
        <c:axId val="380862776"/>
      </c:barChart>
      <c:catAx>
        <c:axId val="382692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528134512"/>
        <c:crosses val="autoZero"/>
        <c:auto val="1"/>
        <c:lblAlgn val="ctr"/>
        <c:lblOffset val="100"/>
        <c:tickLblSkip val="1"/>
        <c:tickMarkSkip val="1"/>
        <c:noMultiLvlLbl val="0"/>
      </c:catAx>
      <c:valAx>
        <c:axId val="52813451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382692176"/>
        <c:crosses val="autoZero"/>
        <c:crossBetween val="between"/>
        <c:majorUnit val="0.2"/>
      </c:valAx>
      <c:catAx>
        <c:axId val="528129024"/>
        <c:scaling>
          <c:orientation val="minMax"/>
        </c:scaling>
        <c:delete val="1"/>
        <c:axPos val="b"/>
        <c:title>
          <c:tx>
            <c:rich>
              <a:bodyPr/>
              <a:lstStyle/>
              <a:p>
                <a:pPr>
                  <a:defRPr sz="1000" b="1" i="0" u="none" strike="noStrike" baseline="0">
                    <a:solidFill>
                      <a:srgbClr val="000000"/>
                    </a:solidFill>
                    <a:latin typeface="Arial"/>
                    <a:ea typeface="Arial"/>
                    <a:cs typeface="Arial"/>
                  </a:defRPr>
                </a:pPr>
                <a:r>
                  <a:rPr lang="nl-NL"/>
                  <a:t>aanleg - resultaat</a:t>
                </a:r>
              </a:p>
            </c:rich>
          </c:tx>
          <c:layout>
            <c:manualLayout>
              <c:xMode val="edge"/>
              <c:yMode val="edge"/>
              <c:x val="0.36121027824235974"/>
              <c:y val="1.6129060485726935E-2"/>
            </c:manualLayout>
          </c:layout>
          <c:overlay val="0"/>
          <c:spPr>
            <a:noFill/>
            <a:ln w="25400">
              <a:noFill/>
            </a:ln>
          </c:spPr>
        </c:title>
        <c:numFmt formatCode="General" sourceLinked="1"/>
        <c:majorTickMark val="out"/>
        <c:minorTickMark val="none"/>
        <c:tickLblPos val="nextTo"/>
        <c:crossAx val="380862776"/>
        <c:crosses val="autoZero"/>
        <c:auto val="1"/>
        <c:lblAlgn val="ctr"/>
        <c:lblOffset val="100"/>
        <c:noMultiLvlLbl val="0"/>
      </c:catAx>
      <c:valAx>
        <c:axId val="380862776"/>
        <c:scaling>
          <c:orientation val="minMax"/>
        </c:scaling>
        <c:delete val="1"/>
        <c:axPos val="r"/>
        <c:numFmt formatCode="0%" sourceLinked="1"/>
        <c:majorTickMark val="out"/>
        <c:minorTickMark val="none"/>
        <c:tickLblPos val="nextTo"/>
        <c:crossAx val="528129024"/>
        <c:crosses val="max"/>
        <c:crossBetween val="between"/>
      </c:valAx>
      <c:spPr>
        <a:gradFill rotWithShape="0">
          <a:gsLst>
            <a:gs pos="0">
              <a:srgbClr xmlns:mc="http://schemas.openxmlformats.org/markup-compatibility/2006" xmlns:a14="http://schemas.microsoft.com/office/drawing/2010/main" val="FFFF00" mc:Ignorable="a14" a14:legacySpreadsheetColorIndex="13"/>
            </a:gs>
            <a:gs pos="100000">
              <a:srgbClr xmlns:mc="http://schemas.openxmlformats.org/markup-compatibility/2006" xmlns:a14="http://schemas.microsoft.com/office/drawing/2010/main" val="CCFFFF" mc:Ignorable="a14" a14:legacySpreadsheetColorIndex="41"/>
            </a:gs>
          </a:gsLst>
          <a:lin ang="5400000" scaled="1"/>
        </a:gradFill>
        <a:ln w="12700">
          <a:solidFill>
            <a:srgbClr val="808080"/>
          </a:solidFill>
          <a:prstDash val="solid"/>
        </a:ln>
      </c:spPr>
    </c:plotArea>
    <c:legend>
      <c:legendPos val="r"/>
      <c:layout>
        <c:manualLayout>
          <c:xMode val="edge"/>
          <c:yMode val="edge"/>
          <c:x val="0.8469758248441539"/>
          <c:y val="0.43906886877812218"/>
          <c:w val="0.13345207324225114"/>
          <c:h val="0.1146955412318359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1028700</xdr:colOff>
      <xdr:row>58</xdr:row>
      <xdr:rowOff>104775</xdr:rowOff>
    </xdr:from>
    <xdr:to>
      <xdr:col>32</xdr:col>
      <xdr:colOff>523875</xdr:colOff>
      <xdr:row>61</xdr:row>
      <xdr:rowOff>142875</xdr:rowOff>
    </xdr:to>
    <xdr:sp macro="" textlink="">
      <xdr:nvSpPr>
        <xdr:cNvPr id="1025" name="Rectangle 1"/>
        <xdr:cNvSpPr>
          <a:spLocks noChangeArrowheads="1"/>
        </xdr:cNvSpPr>
      </xdr:nvSpPr>
      <xdr:spPr bwMode="auto">
        <a:xfrm>
          <a:off x="1276350" y="10287000"/>
          <a:ext cx="8239125" cy="52387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152400</xdr:colOff>
      <xdr:row>60</xdr:row>
      <xdr:rowOff>9525</xdr:rowOff>
    </xdr:from>
    <xdr:to>
      <xdr:col>41</xdr:col>
      <xdr:colOff>0</xdr:colOff>
      <xdr:row>93</xdr:row>
      <xdr:rowOff>0</xdr:rowOff>
    </xdr:to>
    <xdr:graphicFrame macro="">
      <xdr:nvGraphicFramePr>
        <xdr:cNvPr id="102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60</xdr:row>
      <xdr:rowOff>9525</xdr:rowOff>
    </xdr:from>
    <xdr:to>
      <xdr:col>9</xdr:col>
      <xdr:colOff>0</xdr:colOff>
      <xdr:row>92</xdr:row>
      <xdr:rowOff>142875</xdr:rowOff>
    </xdr:to>
    <xdr:graphicFrame macro="">
      <xdr:nvGraphicFramePr>
        <xdr:cNvPr id="1032" name="Grafiek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sheetPr>
  <dimension ref="B1:AO73"/>
  <sheetViews>
    <sheetView showGridLines="0" showRowColHeaders="0" tabSelected="1" zoomScale="80" zoomScaleNormal="100" workbookViewId="0">
      <selection activeCell="AS18" sqref="AS18:AT18"/>
    </sheetView>
  </sheetViews>
  <sheetFormatPr defaultRowHeight="12.75" x14ac:dyDescent="0.2"/>
  <cols>
    <col min="2" max="2" width="3.7109375" customWidth="1"/>
    <col min="3" max="3" width="20.7109375" customWidth="1"/>
    <col min="4" max="4" width="9.5703125" style="4" bestFit="1" customWidth="1"/>
    <col min="5" max="5" width="9.140625" style="27"/>
    <col min="7" max="7" width="10.7109375" style="4" customWidth="1"/>
    <col min="8" max="9" width="10.5703125" style="4" bestFit="1" customWidth="1"/>
    <col min="10" max="10" width="10.7109375" style="4" bestFit="1" customWidth="1"/>
    <col min="11" max="12" width="10.5703125" style="4" bestFit="1" customWidth="1"/>
    <col min="13" max="28" width="9.140625" style="4" hidden="1" customWidth="1"/>
    <col min="29" max="29" width="9.28515625" style="4" hidden="1" customWidth="1"/>
    <col min="30" max="30" width="9.42578125" style="4" bestFit="1" customWidth="1"/>
    <col min="31" max="31" width="9.42578125" bestFit="1" customWidth="1"/>
    <col min="32" max="32" width="9.140625" hidden="1" customWidth="1"/>
    <col min="33" max="33" width="9.42578125" bestFit="1" customWidth="1"/>
    <col min="35" max="35" width="9.140625" style="4" hidden="1" customWidth="1"/>
    <col min="36" max="36" width="10.7109375" style="4" customWidth="1"/>
    <col min="37" max="38" width="9.140625" style="4" hidden="1" customWidth="1"/>
    <col min="39" max="39" width="10.7109375" style="4" customWidth="1"/>
    <col min="40" max="41" width="9.140625" style="4" hidden="1" customWidth="1"/>
    <col min="42" max="42" width="9.5703125" customWidth="1"/>
  </cols>
  <sheetData>
    <row r="1" spans="2:41" ht="13.5" thickBot="1" x14ac:dyDescent="0.25"/>
    <row r="2" spans="2:41" ht="20.25" thickBot="1" x14ac:dyDescent="0.45">
      <c r="B2" s="106"/>
      <c r="C2" s="110" t="s">
        <v>0</v>
      </c>
      <c r="D2" s="108">
        <v>8</v>
      </c>
      <c r="E2" s="109"/>
      <c r="F2" s="20"/>
      <c r="G2" s="143" t="s">
        <v>1</v>
      </c>
      <c r="H2" s="143"/>
      <c r="J2" s="2" t="b">
        <f>IF($D$2=3,"ja",IF($D$2="3A","ja",IF($D$2="3B","ja",IF($D$2="3C","ja"))))</f>
        <v>0</v>
      </c>
      <c r="K2" s="2" t="b">
        <f>IF($D$2=4,"ja",IF($D$2="4A","ja",IF($D$2="4B","ja",IF($D$2="4C","ja"))))</f>
        <v>0</v>
      </c>
      <c r="L2" s="2" t="b">
        <f>IF($D$2=6,"ja",IF($D$2="6A","ja",IF($D$2="6B","ja",IF($D$2="6C","ja"))))</f>
        <v>0</v>
      </c>
      <c r="M2" s="3" t="str">
        <f>IF($D$2=8,"ja",IF($D$2="8A","ja",IF($D$2="8B","ja",IF($D$2="8C","ja"))))</f>
        <v>ja</v>
      </c>
      <c r="N2" s="3"/>
      <c r="O2" s="3"/>
      <c r="P2" s="3"/>
      <c r="Q2" s="3"/>
      <c r="R2" s="3"/>
      <c r="S2" s="3"/>
      <c r="T2" s="3"/>
      <c r="U2" s="3"/>
      <c r="V2" s="3"/>
      <c r="W2" s="3"/>
      <c r="X2" s="3"/>
      <c r="Y2" s="3"/>
      <c r="Z2" s="3"/>
      <c r="AA2" s="3"/>
      <c r="AB2" s="3"/>
      <c r="AC2" s="3"/>
      <c r="AD2" s="3"/>
    </row>
    <row r="3" spans="2:41" ht="20.25" thickBot="1" x14ac:dyDescent="0.45">
      <c r="B3" s="106"/>
      <c r="C3" s="110" t="s">
        <v>72</v>
      </c>
      <c r="D3" s="141">
        <v>43803</v>
      </c>
      <c r="E3" s="142"/>
      <c r="F3" s="20"/>
      <c r="G3" s="144" t="s">
        <v>2</v>
      </c>
      <c r="H3" s="144"/>
      <c r="I3" s="3"/>
      <c r="J3" s="2" t="b">
        <f>IF($D$2=7,"ja",IF($D$2="7A","ja",IF($D$2="7B","ja",IF($D$2="7C","ja"))))</f>
        <v>0</v>
      </c>
      <c r="K3" s="2" t="str">
        <f>IF($D$2=8,"ja",IF($D$2="8A","ja",IF($D$2="8B","ja",IF($D$2="8C","ja"))))</f>
        <v>ja</v>
      </c>
      <c r="L3" s="2"/>
      <c r="M3" s="3"/>
      <c r="N3" s="3"/>
      <c r="O3" s="3"/>
      <c r="P3" s="3"/>
      <c r="Q3" s="3"/>
      <c r="R3" s="3"/>
      <c r="S3" s="3"/>
      <c r="T3" s="3"/>
      <c r="U3" s="3"/>
      <c r="V3" s="3"/>
      <c r="W3" s="3"/>
      <c r="X3" s="3"/>
      <c r="Y3" s="3"/>
      <c r="Z3" s="3"/>
      <c r="AA3" s="3"/>
      <c r="AB3" s="3"/>
      <c r="AC3" s="3"/>
      <c r="AD3" s="3"/>
    </row>
    <row r="4" spans="2:41" ht="21" x14ac:dyDescent="0.4">
      <c r="C4" s="1"/>
      <c r="D4" s="104"/>
      <c r="E4" s="104"/>
      <c r="F4" s="20"/>
      <c r="G4" s="3"/>
      <c r="H4" s="3"/>
      <c r="I4" s="3"/>
      <c r="J4" s="3"/>
      <c r="K4" s="3"/>
      <c r="L4" s="3"/>
      <c r="M4" s="3"/>
      <c r="N4" s="3"/>
      <c r="O4" s="3"/>
      <c r="P4" s="3"/>
      <c r="Q4" s="3"/>
      <c r="R4" s="3"/>
      <c r="S4" s="3"/>
      <c r="T4" s="3"/>
      <c r="U4" s="3"/>
      <c r="V4" s="3"/>
      <c r="W4" s="3"/>
      <c r="X4" s="3"/>
      <c r="Y4" s="3"/>
      <c r="Z4" s="3"/>
      <c r="AA4" s="3"/>
      <c r="AB4" s="3"/>
      <c r="AC4" s="3"/>
      <c r="AD4" s="3"/>
    </row>
    <row r="5" spans="2:41" ht="15.75" x14ac:dyDescent="0.25">
      <c r="C5" s="149" t="s">
        <v>73</v>
      </c>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1"/>
    </row>
    <row r="6" spans="2:41" x14ac:dyDescent="0.2">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row>
    <row r="7" spans="2:41" x14ac:dyDescent="0.2">
      <c r="C7" s="132" t="s">
        <v>31</v>
      </c>
      <c r="D7" s="133"/>
      <c r="E7" s="102" t="s">
        <v>79</v>
      </c>
      <c r="I7" s="6"/>
      <c r="J7" s="6"/>
      <c r="K7" s="5"/>
      <c r="L7" s="5"/>
    </row>
    <row r="8" spans="2:41" x14ac:dyDescent="0.2">
      <c r="C8" s="132" t="s">
        <v>30</v>
      </c>
      <c r="D8" s="133"/>
      <c r="E8" s="103" t="str">
        <f>IF(E7="ja","nee",IF(E7="nee","ja",IF(E7="","")))</f>
        <v>nee</v>
      </c>
      <c r="I8" s="5"/>
      <c r="J8" s="5"/>
      <c r="K8" s="5"/>
      <c r="L8" s="5"/>
    </row>
    <row r="9" spans="2:41" ht="13.5" thickBot="1" x14ac:dyDescent="0.25">
      <c r="C9" s="24"/>
      <c r="D9" s="25"/>
      <c r="H9" s="5"/>
      <c r="I9" s="5"/>
      <c r="J9" s="5"/>
      <c r="K9" s="5"/>
      <c r="L9" s="5"/>
    </row>
    <row r="10" spans="2:41" x14ac:dyDescent="0.2">
      <c r="C10" s="146" t="s">
        <v>71</v>
      </c>
      <c r="D10" s="147"/>
      <c r="E10" s="147"/>
      <c r="F10" s="147"/>
      <c r="G10" s="148"/>
      <c r="H10" s="134" t="s">
        <v>34</v>
      </c>
      <c r="I10" s="135"/>
      <c r="J10" s="136"/>
      <c r="K10" s="134" t="s">
        <v>35</v>
      </c>
      <c r="L10" s="136"/>
      <c r="AD10" s="94"/>
      <c r="AE10" s="137" t="s">
        <v>1</v>
      </c>
      <c r="AF10" s="138"/>
      <c r="AG10" s="138"/>
      <c r="AH10" s="79"/>
      <c r="AI10" s="79"/>
      <c r="AJ10" s="79"/>
      <c r="AK10" s="79"/>
      <c r="AL10" s="79"/>
      <c r="AM10" s="78"/>
    </row>
    <row r="11" spans="2:41" x14ac:dyDescent="0.2">
      <c r="C11" s="80" t="s">
        <v>70</v>
      </c>
      <c r="D11" s="49" t="s">
        <v>39</v>
      </c>
      <c r="E11" s="52" t="s">
        <v>40</v>
      </c>
      <c r="F11" s="52" t="s">
        <v>42</v>
      </c>
      <c r="G11" s="55" t="s">
        <v>58</v>
      </c>
      <c r="H11" s="56" t="s">
        <v>59</v>
      </c>
      <c r="I11" s="55" t="s">
        <v>60</v>
      </c>
      <c r="J11" s="57" t="s">
        <v>61</v>
      </c>
      <c r="K11" s="55" t="s">
        <v>62</v>
      </c>
      <c r="L11" s="55" t="s">
        <v>63</v>
      </c>
      <c r="M11" s="4" t="s">
        <v>4</v>
      </c>
      <c r="N11" s="4" t="s">
        <v>5</v>
      </c>
      <c r="O11" s="4" t="s">
        <v>3</v>
      </c>
      <c r="P11" s="4" t="s">
        <v>6</v>
      </c>
      <c r="Q11" s="4" t="s">
        <v>7</v>
      </c>
      <c r="R11" s="4" t="s">
        <v>8</v>
      </c>
      <c r="AC11" s="83" t="s">
        <v>9</v>
      </c>
      <c r="AD11" s="95" t="s">
        <v>64</v>
      </c>
      <c r="AE11" s="90" t="s">
        <v>42</v>
      </c>
      <c r="AF11" s="31" t="s">
        <v>29</v>
      </c>
      <c r="AG11" s="64" t="s">
        <v>40</v>
      </c>
      <c r="AH11" s="49" t="s">
        <v>45</v>
      </c>
      <c r="AI11" s="39" t="s">
        <v>11</v>
      </c>
      <c r="AJ11" s="55" t="s">
        <v>65</v>
      </c>
      <c r="AK11" s="71" t="s">
        <v>11</v>
      </c>
      <c r="AL11" s="71" t="s">
        <v>12</v>
      </c>
      <c r="AM11" s="55" t="s">
        <v>66</v>
      </c>
      <c r="AN11" s="8" t="s">
        <v>11</v>
      </c>
      <c r="AO11" s="8" t="s">
        <v>12</v>
      </c>
    </row>
    <row r="12" spans="2:41" x14ac:dyDescent="0.2">
      <c r="C12" s="81"/>
      <c r="D12" s="50" t="s">
        <v>38</v>
      </c>
      <c r="E12" s="53" t="s">
        <v>41</v>
      </c>
      <c r="F12" s="53"/>
      <c r="G12" s="58" t="s">
        <v>23</v>
      </c>
      <c r="H12" s="59" t="s">
        <v>13</v>
      </c>
      <c r="I12" s="58" t="s">
        <v>14</v>
      </c>
      <c r="J12" s="60"/>
      <c r="K12" s="58" t="s">
        <v>15</v>
      </c>
      <c r="L12" s="58" t="s">
        <v>16</v>
      </c>
      <c r="M12" s="4" t="s">
        <v>13</v>
      </c>
      <c r="N12" s="4" t="s">
        <v>14</v>
      </c>
      <c r="O12" s="4" t="s">
        <v>3</v>
      </c>
      <c r="P12" s="4" t="s">
        <v>15</v>
      </c>
      <c r="Q12" s="4" t="s">
        <v>16</v>
      </c>
      <c r="S12" s="4" t="s">
        <v>17</v>
      </c>
      <c r="T12" s="4" t="s">
        <v>18</v>
      </c>
      <c r="U12" s="4" t="s">
        <v>19</v>
      </c>
      <c r="V12" s="4" t="s">
        <v>20</v>
      </c>
      <c r="W12" s="4" t="s">
        <v>21</v>
      </c>
      <c r="X12" s="4">
        <v>1</v>
      </c>
      <c r="Y12" s="4">
        <v>2</v>
      </c>
      <c r="Z12" s="4">
        <v>3</v>
      </c>
      <c r="AA12" s="4">
        <v>4</v>
      </c>
      <c r="AB12" s="4">
        <v>5</v>
      </c>
      <c r="AC12" s="84" t="s">
        <v>22</v>
      </c>
      <c r="AD12" s="96" t="s">
        <v>36</v>
      </c>
      <c r="AE12" s="91"/>
      <c r="AF12" s="32"/>
      <c r="AG12" s="65" t="s">
        <v>41</v>
      </c>
      <c r="AH12" s="50" t="s">
        <v>46</v>
      </c>
      <c r="AI12" s="34"/>
      <c r="AJ12" s="58" t="s">
        <v>23</v>
      </c>
      <c r="AK12" s="72"/>
      <c r="AL12" s="72"/>
      <c r="AM12" s="58" t="s">
        <v>24</v>
      </c>
      <c r="AN12" s="10"/>
      <c r="AO12" s="10"/>
    </row>
    <row r="13" spans="2:41" s="20" customFormat="1" x14ac:dyDescent="0.2">
      <c r="C13" s="82"/>
      <c r="D13" s="51"/>
      <c r="E13" s="54"/>
      <c r="F13" s="54"/>
      <c r="G13" s="62"/>
      <c r="H13" s="61" t="s">
        <v>32</v>
      </c>
      <c r="I13" s="62" t="s">
        <v>32</v>
      </c>
      <c r="J13" s="63" t="s">
        <v>32</v>
      </c>
      <c r="K13" s="62" t="s">
        <v>33</v>
      </c>
      <c r="L13" s="62" t="s">
        <v>33</v>
      </c>
      <c r="M13" s="3"/>
      <c r="N13" s="3"/>
      <c r="O13" s="3"/>
      <c r="P13" s="3"/>
      <c r="Q13" s="3"/>
      <c r="R13" s="3"/>
      <c r="S13" s="3"/>
      <c r="T13" s="3"/>
      <c r="U13" s="3"/>
      <c r="V13" s="3"/>
      <c r="W13" s="3"/>
      <c r="X13" s="3"/>
      <c r="Y13" s="3"/>
      <c r="Z13" s="3"/>
      <c r="AA13" s="3"/>
      <c r="AB13" s="3"/>
      <c r="AC13" s="85"/>
      <c r="AD13" s="97" t="s">
        <v>37</v>
      </c>
      <c r="AE13" s="92" t="s">
        <v>43</v>
      </c>
      <c r="AF13" s="33"/>
      <c r="AG13" s="30" t="s">
        <v>44</v>
      </c>
      <c r="AH13" s="51" t="s">
        <v>47</v>
      </c>
      <c r="AI13" s="34"/>
      <c r="AJ13" s="62" t="s">
        <v>48</v>
      </c>
      <c r="AK13" s="73"/>
      <c r="AL13" s="73"/>
      <c r="AM13" s="62" t="s">
        <v>49</v>
      </c>
      <c r="AN13" s="9"/>
      <c r="AO13" s="9"/>
    </row>
    <row r="14" spans="2:41" s="111" customFormat="1" hidden="1" x14ac:dyDescent="0.2">
      <c r="C14" s="125" t="s">
        <v>80</v>
      </c>
      <c r="D14" s="126" t="s">
        <v>17</v>
      </c>
      <c r="E14" s="127" t="s">
        <v>74</v>
      </c>
      <c r="F14" s="127" t="s">
        <v>20</v>
      </c>
      <c r="G14" s="126" t="s">
        <v>17</v>
      </c>
      <c r="H14" s="126" t="s">
        <v>75</v>
      </c>
      <c r="I14" s="126" t="s">
        <v>18</v>
      </c>
      <c r="J14" s="127" t="s">
        <v>74</v>
      </c>
      <c r="K14" s="126" t="s">
        <v>76</v>
      </c>
      <c r="L14" s="126" t="s">
        <v>77</v>
      </c>
      <c r="M14" s="116"/>
      <c r="N14" s="116"/>
      <c r="O14" s="116"/>
      <c r="P14" s="116"/>
      <c r="Q14" s="116"/>
      <c r="R14" s="116"/>
      <c r="S14" s="116"/>
      <c r="T14" s="116"/>
      <c r="U14" s="116"/>
      <c r="V14" s="116"/>
      <c r="W14" s="116"/>
      <c r="X14" s="116"/>
      <c r="Y14" s="116"/>
      <c r="Z14" s="116"/>
      <c r="AA14" s="116"/>
      <c r="AB14" s="116"/>
      <c r="AC14" s="113"/>
      <c r="AD14" s="117" t="s">
        <v>21</v>
      </c>
      <c r="AE14" s="118" t="s">
        <v>20</v>
      </c>
      <c r="AF14" s="114"/>
      <c r="AG14" s="112" t="s">
        <v>74</v>
      </c>
      <c r="AH14" s="73" t="s">
        <v>74</v>
      </c>
      <c r="AI14" s="6"/>
      <c r="AJ14" s="6" t="s">
        <v>78</v>
      </c>
      <c r="AK14" s="6"/>
      <c r="AL14" s="6"/>
      <c r="AM14" s="115" t="s">
        <v>78</v>
      </c>
      <c r="AN14" s="6"/>
      <c r="AO14" s="6"/>
    </row>
    <row r="15" spans="2:41" s="111" customFormat="1" hidden="1" x14ac:dyDescent="0.2">
      <c r="C15" s="125" t="s">
        <v>20</v>
      </c>
      <c r="D15" s="126"/>
      <c r="E15" s="127"/>
      <c r="F15" s="127"/>
      <c r="G15" s="126"/>
      <c r="H15" s="126"/>
      <c r="I15" s="126"/>
      <c r="J15" s="127"/>
      <c r="K15" s="126"/>
      <c r="L15" s="126"/>
      <c r="M15" s="116"/>
      <c r="N15" s="116"/>
      <c r="O15" s="116"/>
      <c r="P15" s="116"/>
      <c r="Q15" s="116"/>
      <c r="R15" s="116"/>
      <c r="S15" s="116"/>
      <c r="T15" s="116"/>
      <c r="U15" s="116"/>
      <c r="V15" s="116"/>
      <c r="W15" s="116"/>
      <c r="X15" s="116"/>
      <c r="Y15" s="116"/>
      <c r="Z15" s="116"/>
      <c r="AA15" s="116"/>
      <c r="AB15" s="116"/>
      <c r="AC15" s="113"/>
      <c r="AD15" s="117"/>
      <c r="AE15" s="118"/>
      <c r="AF15" s="114"/>
      <c r="AG15" s="112"/>
      <c r="AH15" s="73"/>
      <c r="AI15" s="6"/>
      <c r="AJ15" s="6"/>
      <c r="AK15" s="6"/>
      <c r="AL15" s="6"/>
      <c r="AM15" s="115"/>
      <c r="AN15" s="6"/>
      <c r="AO15" s="6"/>
    </row>
    <row r="16" spans="2:41" s="111" customFormat="1" hidden="1" x14ac:dyDescent="0.2">
      <c r="C16" s="125" t="s">
        <v>81</v>
      </c>
      <c r="D16" s="126"/>
      <c r="E16" s="127"/>
      <c r="F16" s="127"/>
      <c r="G16" s="126"/>
      <c r="H16" s="126"/>
      <c r="I16" s="126"/>
      <c r="J16" s="127"/>
      <c r="K16" s="126"/>
      <c r="L16" s="126"/>
      <c r="M16" s="116"/>
      <c r="N16" s="116"/>
      <c r="O16" s="116"/>
      <c r="P16" s="116"/>
      <c r="Q16" s="116"/>
      <c r="R16" s="116"/>
      <c r="S16" s="116"/>
      <c r="T16" s="116"/>
      <c r="U16" s="116"/>
      <c r="V16" s="116"/>
      <c r="W16" s="116"/>
      <c r="X16" s="116"/>
      <c r="Y16" s="116"/>
      <c r="Z16" s="116"/>
      <c r="AA16" s="116"/>
      <c r="AB16" s="116"/>
      <c r="AC16" s="113"/>
      <c r="AD16" s="117"/>
      <c r="AE16" s="118"/>
      <c r="AF16" s="114"/>
      <c r="AG16" s="112"/>
      <c r="AH16" s="73"/>
      <c r="AI16" s="6"/>
      <c r="AJ16" s="6"/>
      <c r="AK16" s="6"/>
      <c r="AL16" s="6"/>
      <c r="AM16" s="115"/>
      <c r="AN16" s="6"/>
      <c r="AO16" s="6"/>
    </row>
    <row r="17" spans="2:41" s="111" customFormat="1" hidden="1" x14ac:dyDescent="0.2">
      <c r="C17" s="125" t="s">
        <v>82</v>
      </c>
      <c r="D17" s="126"/>
      <c r="E17" s="127"/>
      <c r="F17" s="127"/>
      <c r="G17" s="126"/>
      <c r="H17" s="126"/>
      <c r="I17" s="126"/>
      <c r="J17" s="127"/>
      <c r="K17" s="126"/>
      <c r="L17" s="126"/>
      <c r="M17" s="116"/>
      <c r="N17" s="116"/>
      <c r="O17" s="116"/>
      <c r="P17" s="116"/>
      <c r="Q17" s="116"/>
      <c r="R17" s="116"/>
      <c r="S17" s="116"/>
      <c r="T17" s="116"/>
      <c r="U17" s="116"/>
      <c r="V17" s="116"/>
      <c r="W17" s="116"/>
      <c r="X17" s="116"/>
      <c r="Y17" s="116"/>
      <c r="Z17" s="116"/>
      <c r="AA17" s="116"/>
      <c r="AB17" s="116"/>
      <c r="AC17" s="113"/>
      <c r="AD17" s="117"/>
      <c r="AE17" s="118"/>
      <c r="AF17" s="114"/>
      <c r="AG17" s="112"/>
      <c r="AH17" s="73"/>
      <c r="AI17" s="6"/>
      <c r="AJ17" s="6"/>
      <c r="AK17" s="6"/>
      <c r="AL17" s="6"/>
      <c r="AM17" s="115"/>
      <c r="AN17" s="6"/>
      <c r="AO17" s="6"/>
    </row>
    <row r="18" spans="2:41" ht="15" customHeight="1" x14ac:dyDescent="0.2">
      <c r="B18">
        <v>1</v>
      </c>
      <c r="C18" s="123"/>
      <c r="D18" s="29"/>
      <c r="E18" s="29"/>
      <c r="F18" s="29"/>
      <c r="G18" s="124"/>
      <c r="H18" s="13"/>
      <c r="I18" s="14"/>
      <c r="J18" s="14"/>
      <c r="K18" s="14"/>
      <c r="L18" s="15"/>
      <c r="M18" s="4" t="str">
        <f t="shared" ref="M18:M53" si="0">IF(D18="","",IF(H18="","",IF(H18=$D18,1,IF(H18&lt;$D18,1,IF(H18&gt;$D18,"",IF(H18="A+",1))))))</f>
        <v/>
      </c>
      <c r="N18" s="4" t="str">
        <f t="shared" ref="N18:N53" si="1">IF(D18="","",IF(I18="","",IF(I18=$D18,1,IF(I18&lt;$D18,1,IF(I18&gt;$D18,"",IF(I18="A+",1))))))</f>
        <v/>
      </c>
      <c r="O18" s="4" t="str">
        <f t="shared" ref="O18:O53" si="2">IF(D18="","",IF(J18="","",IF(J18=$D18,1,IF(J18&lt;$D18,1,IF(J18&gt;$D18,"",IF(J18="A+",1))))))</f>
        <v/>
      </c>
      <c r="P18" s="4" t="str">
        <f t="shared" ref="P18:P53" si="3">IF(D18="","",IF(K18="","",IF(K18=$D18,1,IF(K18&lt;$D18,1,IF(K18&gt;$D18,"",IF(K18="A+",1))))))</f>
        <v/>
      </c>
      <c r="Q18" s="4" t="str">
        <f t="shared" ref="Q18:Q53" si="4">IF(D18="","",IF(L18="","",IF(L18=$D18,1,IF(L18&lt;$D18,1,IF(L18&gt;$D18,"",IF(L18="A+",1))))))</f>
        <v/>
      </c>
      <c r="R18" s="4">
        <f t="shared" ref="R18:R53" si="5">SUM(M18:Q18)</f>
        <v>0</v>
      </c>
      <c r="S18" s="12" t="b">
        <f t="shared" ref="S18:S53" si="6">IF($D18="A",$AD18)</f>
        <v>0</v>
      </c>
      <c r="T18" s="12" t="b">
        <f t="shared" ref="T18:T53" si="7">IF($D18="B",$AD18)</f>
        <v>0</v>
      </c>
      <c r="U18" s="12" t="b">
        <f t="shared" ref="U18:U53" si="8">IF($D18="C",$AD18)</f>
        <v>0</v>
      </c>
      <c r="V18" s="12" t="b">
        <f t="shared" ref="V18:V53" si="9">IF($D18="D",$AD18)</f>
        <v>0</v>
      </c>
      <c r="W18" s="12" t="b">
        <f t="shared" ref="W18:W53" si="10">IF($D18="E",$AD18)</f>
        <v>0</v>
      </c>
      <c r="X18" s="12" t="b">
        <f>IF($D18=1,$AD18)</f>
        <v>0</v>
      </c>
      <c r="Y18" s="12" t="b">
        <f>IF($D18=2,$AD18)</f>
        <v>0</v>
      </c>
      <c r="Z18" s="12" t="b">
        <f>IF($D18=3,$AD18)</f>
        <v>0</v>
      </c>
      <c r="AA18" s="12" t="b">
        <f>IF($D18=4,$AD18)</f>
        <v>0</v>
      </c>
      <c r="AB18" s="12" t="b">
        <f>IF($D18=5,$AD18)</f>
        <v>0</v>
      </c>
      <c r="AC18" s="86" t="str">
        <f t="shared" ref="AC18:AC53" si="11">IF(D18="","",IF(D18&gt;0,COUNTA(H18:L18)))</f>
        <v/>
      </c>
      <c r="AD18" s="98" t="str">
        <f t="shared" ref="AD18:AD53" si="12">IF(AC18=0,"",IF(AC18="","",IF(AC18&gt;0,R18/AC18)))</f>
        <v/>
      </c>
      <c r="AE18" s="93" t="str">
        <f>IF(F18="","",IF(F18="x",1))</f>
        <v/>
      </c>
      <c r="AF18" s="66"/>
      <c r="AG18" s="67" t="str">
        <f t="shared" ref="AG18:AG53" si="13">IF(E18="","",IF(E18="X",AD18))</f>
        <v/>
      </c>
      <c r="AH18" s="11"/>
      <c r="AI18" s="119" t="str">
        <f t="shared" ref="AI18:AI53" si="14">IF(G18="","",IF(G18="pro",1,IF(G18="lwoo",2,IF(G18="vmbo-b",3,IF(G18="vmbo-k",4,IF(G18="vmbo-g",5,IF(G18="vmbo-t",6,IF(G18="havo",7))))))))</f>
        <v/>
      </c>
      <c r="AJ18" s="70"/>
      <c r="AK18" s="120" t="str">
        <f t="shared" ref="AK18:AK53" si="15">IF(AJ18="","",IF(AJ18="pro",1,IF(AJ18="lwoo",2,IF(AJ18="vmbo-b",3,IF(AJ18="vmbo-k",4,IF(AJ18="vmbo-g",5,IF(AJ18="vmbo-t",6,IF(AJ18="havo",7))))))))</f>
        <v/>
      </c>
      <c r="AL18" s="121">
        <f t="shared" ref="AL18:AL53" si="16">IF(AK18="",0,IF(AK18&lt;AI18,0,IF(AK18&gt;=AI18,1)))</f>
        <v>0</v>
      </c>
      <c r="AM18" s="44"/>
      <c r="AN18" s="120" t="str">
        <f t="shared" ref="AN18:AN53" si="17">IF(AM18="","",IF(AM18="pro",1,IF(AM18="lwoo",2,IF(AM18="vmbo-b",3,IF(AM18="vmbo-k",4,IF(AM18="vmbo-g",5,IF(AM18="vmbo-t",6,IF(AM18="havo",7))))))))</f>
        <v/>
      </c>
      <c r="AO18" s="122">
        <f t="shared" ref="AO18:AO53" si="18">IF(AN18="",0,IF(AN18&lt;AK18,0,IF(AN18&gt;=AK18,1)))</f>
        <v>0</v>
      </c>
    </row>
    <row r="19" spans="2:41" ht="15" customHeight="1" x14ac:dyDescent="0.2">
      <c r="B19">
        <v>2</v>
      </c>
      <c r="C19" s="26"/>
      <c r="D19" s="11"/>
      <c r="E19" s="11"/>
      <c r="F19" s="11"/>
      <c r="G19" s="40"/>
      <c r="H19" s="13"/>
      <c r="I19" s="14"/>
      <c r="J19" s="14"/>
      <c r="K19" s="14"/>
      <c r="L19" s="15"/>
      <c r="M19" s="4" t="str">
        <f t="shared" si="0"/>
        <v/>
      </c>
      <c r="N19" s="4" t="str">
        <f t="shared" si="1"/>
        <v/>
      </c>
      <c r="O19" s="4" t="str">
        <f t="shared" si="2"/>
        <v/>
      </c>
      <c r="P19" s="4" t="str">
        <f t="shared" si="3"/>
        <v/>
      </c>
      <c r="Q19" s="4" t="str">
        <f t="shared" si="4"/>
        <v/>
      </c>
      <c r="R19" s="4">
        <f t="shared" si="5"/>
        <v>0</v>
      </c>
      <c r="S19" s="12" t="b">
        <f t="shared" si="6"/>
        <v>0</v>
      </c>
      <c r="T19" s="12" t="b">
        <f t="shared" si="7"/>
        <v>0</v>
      </c>
      <c r="U19" s="12" t="b">
        <f t="shared" si="8"/>
        <v>0</v>
      </c>
      <c r="V19" s="12" t="b">
        <f t="shared" si="9"/>
        <v>0</v>
      </c>
      <c r="W19" s="12" t="b">
        <f t="shared" si="10"/>
        <v>0</v>
      </c>
      <c r="X19" s="12" t="b">
        <f t="shared" ref="X19:X53" si="19">IF($D19="1",$AD19)</f>
        <v>0</v>
      </c>
      <c r="Y19" s="12" t="b">
        <f t="shared" ref="Y19:Y53" si="20">IF($D19=2,$AD19)</f>
        <v>0</v>
      </c>
      <c r="Z19" s="12" t="b">
        <f t="shared" ref="Z19:Z53" si="21">IF($D19=3,$AD19)</f>
        <v>0</v>
      </c>
      <c r="AA19" s="12" t="b">
        <f t="shared" ref="AA19:AA53" si="22">IF($D19=4,$AD19)</f>
        <v>0</v>
      </c>
      <c r="AB19" s="12" t="b">
        <f t="shared" ref="AB19:AB53" si="23">IF($D19=5,$AD19)</f>
        <v>0</v>
      </c>
      <c r="AC19" s="87" t="str">
        <f t="shared" si="11"/>
        <v/>
      </c>
      <c r="AD19" s="99" t="str">
        <f t="shared" si="12"/>
        <v/>
      </c>
      <c r="AE19" s="93" t="str">
        <f t="shared" ref="AE19:AE53" si="24">IF(F19="","",IF(F19="x",1))</f>
        <v/>
      </c>
      <c r="AF19" s="66"/>
      <c r="AG19" s="67" t="str">
        <f t="shared" si="13"/>
        <v/>
      </c>
      <c r="AH19" s="11"/>
      <c r="AI19" s="119" t="str">
        <f t="shared" si="14"/>
        <v/>
      </c>
      <c r="AJ19" s="70"/>
      <c r="AK19" s="120" t="str">
        <f t="shared" si="15"/>
        <v/>
      </c>
      <c r="AL19" s="121">
        <f t="shared" si="16"/>
        <v>0</v>
      </c>
      <c r="AM19" s="45"/>
      <c r="AN19" s="120" t="str">
        <f t="shared" si="17"/>
        <v/>
      </c>
      <c r="AO19" s="122">
        <f t="shared" si="18"/>
        <v>0</v>
      </c>
    </row>
    <row r="20" spans="2:41" ht="15" customHeight="1" x14ac:dyDescent="0.2">
      <c r="B20">
        <v>3</v>
      </c>
      <c r="C20" s="26"/>
      <c r="D20" s="11"/>
      <c r="E20" s="11"/>
      <c r="F20" s="11"/>
      <c r="G20" s="40"/>
      <c r="H20" s="13"/>
      <c r="I20" s="14"/>
      <c r="J20" s="14"/>
      <c r="K20" s="14"/>
      <c r="L20" s="15"/>
      <c r="M20" s="4" t="str">
        <f t="shared" si="0"/>
        <v/>
      </c>
      <c r="N20" s="4" t="str">
        <f t="shared" si="1"/>
        <v/>
      </c>
      <c r="O20" s="4" t="str">
        <f t="shared" si="2"/>
        <v/>
      </c>
      <c r="P20" s="4" t="str">
        <f t="shared" si="3"/>
        <v/>
      </c>
      <c r="Q20" s="4" t="str">
        <f t="shared" si="4"/>
        <v/>
      </c>
      <c r="R20" s="4">
        <f t="shared" si="5"/>
        <v>0</v>
      </c>
      <c r="S20" s="12" t="b">
        <f t="shared" si="6"/>
        <v>0</v>
      </c>
      <c r="T20" s="12" t="b">
        <f t="shared" si="7"/>
        <v>0</v>
      </c>
      <c r="U20" s="12" t="b">
        <f t="shared" si="8"/>
        <v>0</v>
      </c>
      <c r="V20" s="12" t="b">
        <f t="shared" si="9"/>
        <v>0</v>
      </c>
      <c r="W20" s="12" t="b">
        <f t="shared" si="10"/>
        <v>0</v>
      </c>
      <c r="X20" s="12" t="b">
        <f t="shared" si="19"/>
        <v>0</v>
      </c>
      <c r="Y20" s="12" t="b">
        <f t="shared" si="20"/>
        <v>0</v>
      </c>
      <c r="Z20" s="12" t="b">
        <f t="shared" si="21"/>
        <v>0</v>
      </c>
      <c r="AA20" s="12" t="b">
        <f t="shared" si="22"/>
        <v>0</v>
      </c>
      <c r="AB20" s="12" t="b">
        <f t="shared" si="23"/>
        <v>0</v>
      </c>
      <c r="AC20" s="87" t="str">
        <f t="shared" si="11"/>
        <v/>
      </c>
      <c r="AD20" s="99" t="str">
        <f t="shared" si="12"/>
        <v/>
      </c>
      <c r="AE20" s="93" t="str">
        <f t="shared" si="24"/>
        <v/>
      </c>
      <c r="AF20" s="66"/>
      <c r="AG20" s="67" t="str">
        <f t="shared" si="13"/>
        <v/>
      </c>
      <c r="AH20" s="11"/>
      <c r="AI20" s="119" t="str">
        <f t="shared" si="14"/>
        <v/>
      </c>
      <c r="AJ20" s="70"/>
      <c r="AK20" s="120" t="str">
        <f t="shared" si="15"/>
        <v/>
      </c>
      <c r="AL20" s="121">
        <f t="shared" si="16"/>
        <v>0</v>
      </c>
      <c r="AM20" s="45"/>
      <c r="AN20" s="120" t="str">
        <f t="shared" si="17"/>
        <v/>
      </c>
      <c r="AO20" s="122">
        <f t="shared" si="18"/>
        <v>0</v>
      </c>
    </row>
    <row r="21" spans="2:41" ht="15" customHeight="1" x14ac:dyDescent="0.2">
      <c r="B21">
        <v>4</v>
      </c>
      <c r="C21" s="26"/>
      <c r="D21" s="11"/>
      <c r="E21" s="11"/>
      <c r="F21" s="11"/>
      <c r="G21" s="40"/>
      <c r="H21" s="13"/>
      <c r="I21" s="14"/>
      <c r="J21" s="14"/>
      <c r="K21" s="14"/>
      <c r="L21" s="15"/>
      <c r="M21" s="4" t="str">
        <f t="shared" si="0"/>
        <v/>
      </c>
      <c r="N21" s="4" t="str">
        <f t="shared" si="1"/>
        <v/>
      </c>
      <c r="O21" s="4" t="str">
        <f t="shared" si="2"/>
        <v/>
      </c>
      <c r="P21" s="4" t="str">
        <f t="shared" si="3"/>
        <v/>
      </c>
      <c r="Q21" s="4" t="str">
        <f t="shared" si="4"/>
        <v/>
      </c>
      <c r="R21" s="4">
        <f t="shared" si="5"/>
        <v>0</v>
      </c>
      <c r="S21" s="12" t="b">
        <f t="shared" si="6"/>
        <v>0</v>
      </c>
      <c r="T21" s="12" t="b">
        <f t="shared" si="7"/>
        <v>0</v>
      </c>
      <c r="U21" s="12" t="b">
        <f t="shared" si="8"/>
        <v>0</v>
      </c>
      <c r="V21" s="12" t="b">
        <f t="shared" si="9"/>
        <v>0</v>
      </c>
      <c r="W21" s="12" t="b">
        <f t="shared" si="10"/>
        <v>0</v>
      </c>
      <c r="X21" s="12" t="b">
        <f t="shared" si="19"/>
        <v>0</v>
      </c>
      <c r="Y21" s="12" t="b">
        <f t="shared" si="20"/>
        <v>0</v>
      </c>
      <c r="Z21" s="12" t="b">
        <f t="shared" si="21"/>
        <v>0</v>
      </c>
      <c r="AA21" s="12" t="b">
        <f t="shared" si="22"/>
        <v>0</v>
      </c>
      <c r="AB21" s="12" t="b">
        <f t="shared" si="23"/>
        <v>0</v>
      </c>
      <c r="AC21" s="87" t="str">
        <f t="shared" si="11"/>
        <v/>
      </c>
      <c r="AD21" s="99" t="str">
        <f t="shared" si="12"/>
        <v/>
      </c>
      <c r="AE21" s="93" t="str">
        <f t="shared" si="24"/>
        <v/>
      </c>
      <c r="AF21" s="66"/>
      <c r="AG21" s="67" t="str">
        <f t="shared" si="13"/>
        <v/>
      </c>
      <c r="AH21" s="11"/>
      <c r="AI21" s="119" t="str">
        <f t="shared" si="14"/>
        <v/>
      </c>
      <c r="AJ21" s="70"/>
      <c r="AK21" s="120" t="str">
        <f t="shared" si="15"/>
        <v/>
      </c>
      <c r="AL21" s="121">
        <f t="shared" si="16"/>
        <v>0</v>
      </c>
      <c r="AM21" s="45"/>
      <c r="AN21" s="120" t="str">
        <f t="shared" si="17"/>
        <v/>
      </c>
      <c r="AO21" s="122">
        <f t="shared" si="18"/>
        <v>0</v>
      </c>
    </row>
    <row r="22" spans="2:41" ht="15" customHeight="1" x14ac:dyDescent="0.2">
      <c r="B22">
        <v>5</v>
      </c>
      <c r="C22" s="26"/>
      <c r="D22" s="11"/>
      <c r="E22" s="11"/>
      <c r="F22" s="11"/>
      <c r="G22" s="40"/>
      <c r="H22" s="13"/>
      <c r="I22" s="14"/>
      <c r="J22" s="14"/>
      <c r="K22" s="14"/>
      <c r="L22" s="15"/>
      <c r="M22" s="4" t="str">
        <f t="shared" si="0"/>
        <v/>
      </c>
      <c r="N22" s="4" t="str">
        <f t="shared" si="1"/>
        <v/>
      </c>
      <c r="O22" s="4" t="str">
        <f t="shared" si="2"/>
        <v/>
      </c>
      <c r="P22" s="4" t="str">
        <f t="shared" si="3"/>
        <v/>
      </c>
      <c r="Q22" s="4" t="str">
        <f t="shared" si="4"/>
        <v/>
      </c>
      <c r="R22" s="4">
        <f t="shared" si="5"/>
        <v>0</v>
      </c>
      <c r="S22" s="12" t="b">
        <f t="shared" si="6"/>
        <v>0</v>
      </c>
      <c r="T22" s="12" t="b">
        <f t="shared" si="7"/>
        <v>0</v>
      </c>
      <c r="U22" s="12" t="b">
        <f t="shared" si="8"/>
        <v>0</v>
      </c>
      <c r="V22" s="12" t="b">
        <f t="shared" si="9"/>
        <v>0</v>
      </c>
      <c r="W22" s="12" t="b">
        <f t="shared" si="10"/>
        <v>0</v>
      </c>
      <c r="X22" s="12" t="b">
        <f t="shared" si="19"/>
        <v>0</v>
      </c>
      <c r="Y22" s="12" t="b">
        <f t="shared" si="20"/>
        <v>0</v>
      </c>
      <c r="Z22" s="12" t="b">
        <f t="shared" si="21"/>
        <v>0</v>
      </c>
      <c r="AA22" s="12" t="b">
        <f t="shared" si="22"/>
        <v>0</v>
      </c>
      <c r="AB22" s="12" t="b">
        <f t="shared" si="23"/>
        <v>0</v>
      </c>
      <c r="AC22" s="87" t="str">
        <f t="shared" si="11"/>
        <v/>
      </c>
      <c r="AD22" s="99" t="str">
        <f t="shared" si="12"/>
        <v/>
      </c>
      <c r="AE22" s="93" t="str">
        <f t="shared" si="24"/>
        <v/>
      </c>
      <c r="AF22" s="66"/>
      <c r="AG22" s="67" t="str">
        <f t="shared" si="13"/>
        <v/>
      </c>
      <c r="AH22" s="11"/>
      <c r="AI22" s="119" t="str">
        <f t="shared" si="14"/>
        <v/>
      </c>
      <c r="AJ22" s="70"/>
      <c r="AK22" s="120" t="str">
        <f t="shared" si="15"/>
        <v/>
      </c>
      <c r="AL22" s="121">
        <f t="shared" si="16"/>
        <v>0</v>
      </c>
      <c r="AM22" s="45"/>
      <c r="AN22" s="120" t="str">
        <f t="shared" si="17"/>
        <v/>
      </c>
      <c r="AO22" s="122">
        <f t="shared" si="18"/>
        <v>0</v>
      </c>
    </row>
    <row r="23" spans="2:41" ht="15" customHeight="1" x14ac:dyDescent="0.2">
      <c r="B23">
        <v>6</v>
      </c>
      <c r="C23" s="26"/>
      <c r="D23" s="11"/>
      <c r="E23" s="11"/>
      <c r="F23" s="11"/>
      <c r="G23" s="40"/>
      <c r="H23" s="13"/>
      <c r="I23" s="14"/>
      <c r="J23" s="14"/>
      <c r="K23" s="14"/>
      <c r="L23" s="15"/>
      <c r="M23" s="4" t="str">
        <f t="shared" si="0"/>
        <v/>
      </c>
      <c r="N23" s="4" t="str">
        <f t="shared" si="1"/>
        <v/>
      </c>
      <c r="O23" s="4" t="str">
        <f t="shared" si="2"/>
        <v/>
      </c>
      <c r="P23" s="4" t="str">
        <f t="shared" si="3"/>
        <v/>
      </c>
      <c r="Q23" s="4" t="str">
        <f t="shared" si="4"/>
        <v/>
      </c>
      <c r="R23" s="4">
        <f t="shared" si="5"/>
        <v>0</v>
      </c>
      <c r="S23" s="12" t="b">
        <f t="shared" si="6"/>
        <v>0</v>
      </c>
      <c r="T23" s="12" t="b">
        <f t="shared" si="7"/>
        <v>0</v>
      </c>
      <c r="U23" s="12" t="b">
        <f t="shared" si="8"/>
        <v>0</v>
      </c>
      <c r="V23" s="12" t="b">
        <f t="shared" si="9"/>
        <v>0</v>
      </c>
      <c r="W23" s="12" t="b">
        <f t="shared" si="10"/>
        <v>0</v>
      </c>
      <c r="X23" s="12" t="b">
        <f t="shared" si="19"/>
        <v>0</v>
      </c>
      <c r="Y23" s="12" t="b">
        <f t="shared" si="20"/>
        <v>0</v>
      </c>
      <c r="Z23" s="12" t="b">
        <f t="shared" si="21"/>
        <v>0</v>
      </c>
      <c r="AA23" s="12" t="b">
        <f t="shared" si="22"/>
        <v>0</v>
      </c>
      <c r="AB23" s="12" t="b">
        <f t="shared" si="23"/>
        <v>0</v>
      </c>
      <c r="AC23" s="87" t="str">
        <f t="shared" si="11"/>
        <v/>
      </c>
      <c r="AD23" s="99" t="str">
        <f t="shared" si="12"/>
        <v/>
      </c>
      <c r="AE23" s="93" t="str">
        <f t="shared" si="24"/>
        <v/>
      </c>
      <c r="AF23" s="66"/>
      <c r="AG23" s="67" t="str">
        <f t="shared" si="13"/>
        <v/>
      </c>
      <c r="AH23" s="11"/>
      <c r="AI23" s="119" t="str">
        <f t="shared" si="14"/>
        <v/>
      </c>
      <c r="AJ23" s="70"/>
      <c r="AK23" s="120" t="str">
        <f t="shared" si="15"/>
        <v/>
      </c>
      <c r="AL23" s="121">
        <f t="shared" si="16"/>
        <v>0</v>
      </c>
      <c r="AM23" s="45"/>
      <c r="AN23" s="120" t="str">
        <f t="shared" si="17"/>
        <v/>
      </c>
      <c r="AO23" s="122">
        <f t="shared" si="18"/>
        <v>0</v>
      </c>
    </row>
    <row r="24" spans="2:41" ht="15" customHeight="1" x14ac:dyDescent="0.2">
      <c r="B24">
        <v>7</v>
      </c>
      <c r="C24" s="26"/>
      <c r="D24" s="11"/>
      <c r="E24" s="11"/>
      <c r="F24" s="11"/>
      <c r="G24" s="40"/>
      <c r="H24" s="13"/>
      <c r="I24" s="14"/>
      <c r="J24" s="14"/>
      <c r="K24" s="14"/>
      <c r="L24" s="15"/>
      <c r="M24" s="4" t="str">
        <f t="shared" si="0"/>
        <v/>
      </c>
      <c r="N24" s="4" t="str">
        <f t="shared" si="1"/>
        <v/>
      </c>
      <c r="O24" s="4" t="str">
        <f t="shared" si="2"/>
        <v/>
      </c>
      <c r="P24" s="4" t="str">
        <f t="shared" si="3"/>
        <v/>
      </c>
      <c r="Q24" s="4" t="str">
        <f t="shared" si="4"/>
        <v/>
      </c>
      <c r="R24" s="4">
        <f t="shared" si="5"/>
        <v>0</v>
      </c>
      <c r="S24" s="12" t="b">
        <f t="shared" si="6"/>
        <v>0</v>
      </c>
      <c r="T24" s="12" t="b">
        <f t="shared" si="7"/>
        <v>0</v>
      </c>
      <c r="U24" s="12" t="b">
        <f t="shared" si="8"/>
        <v>0</v>
      </c>
      <c r="V24" s="12" t="b">
        <f t="shared" si="9"/>
        <v>0</v>
      </c>
      <c r="W24" s="12" t="b">
        <f t="shared" si="10"/>
        <v>0</v>
      </c>
      <c r="X24" s="12" t="b">
        <f t="shared" si="19"/>
        <v>0</v>
      </c>
      <c r="Y24" s="12" t="b">
        <f t="shared" si="20"/>
        <v>0</v>
      </c>
      <c r="Z24" s="12" t="b">
        <f t="shared" si="21"/>
        <v>0</v>
      </c>
      <c r="AA24" s="12" t="b">
        <f t="shared" si="22"/>
        <v>0</v>
      </c>
      <c r="AB24" s="12" t="b">
        <f t="shared" si="23"/>
        <v>0</v>
      </c>
      <c r="AC24" s="87" t="str">
        <f t="shared" si="11"/>
        <v/>
      </c>
      <c r="AD24" s="99" t="str">
        <f t="shared" si="12"/>
        <v/>
      </c>
      <c r="AE24" s="93" t="str">
        <f t="shared" si="24"/>
        <v/>
      </c>
      <c r="AF24" s="66"/>
      <c r="AG24" s="67" t="str">
        <f t="shared" si="13"/>
        <v/>
      </c>
      <c r="AH24" s="11"/>
      <c r="AI24" s="119" t="str">
        <f t="shared" si="14"/>
        <v/>
      </c>
      <c r="AJ24" s="70"/>
      <c r="AK24" s="120" t="str">
        <f t="shared" si="15"/>
        <v/>
      </c>
      <c r="AL24" s="121">
        <f t="shared" si="16"/>
        <v>0</v>
      </c>
      <c r="AM24" s="45"/>
      <c r="AN24" s="120" t="str">
        <f t="shared" si="17"/>
        <v/>
      </c>
      <c r="AO24" s="122">
        <f t="shared" si="18"/>
        <v>0</v>
      </c>
    </row>
    <row r="25" spans="2:41" ht="15" customHeight="1" x14ac:dyDescent="0.2">
      <c r="B25">
        <v>8</v>
      </c>
      <c r="C25" s="26"/>
      <c r="D25" s="11"/>
      <c r="E25" s="11"/>
      <c r="F25" s="11"/>
      <c r="G25" s="40"/>
      <c r="H25" s="13"/>
      <c r="I25" s="14"/>
      <c r="J25" s="14"/>
      <c r="K25" s="14"/>
      <c r="L25" s="15"/>
      <c r="M25" s="4" t="str">
        <f t="shared" si="0"/>
        <v/>
      </c>
      <c r="N25" s="4" t="str">
        <f t="shared" si="1"/>
        <v/>
      </c>
      <c r="O25" s="4" t="str">
        <f t="shared" si="2"/>
        <v/>
      </c>
      <c r="P25" s="4" t="str">
        <f t="shared" si="3"/>
        <v/>
      </c>
      <c r="Q25" s="4" t="str">
        <f t="shared" si="4"/>
        <v/>
      </c>
      <c r="R25" s="4">
        <f t="shared" si="5"/>
        <v>0</v>
      </c>
      <c r="S25" s="12" t="b">
        <f t="shared" si="6"/>
        <v>0</v>
      </c>
      <c r="T25" s="12" t="b">
        <f t="shared" si="7"/>
        <v>0</v>
      </c>
      <c r="U25" s="12" t="b">
        <f t="shared" si="8"/>
        <v>0</v>
      </c>
      <c r="V25" s="12" t="b">
        <f t="shared" si="9"/>
        <v>0</v>
      </c>
      <c r="W25" s="12" t="b">
        <f t="shared" si="10"/>
        <v>0</v>
      </c>
      <c r="X25" s="12" t="b">
        <f t="shared" si="19"/>
        <v>0</v>
      </c>
      <c r="Y25" s="12" t="b">
        <f t="shared" si="20"/>
        <v>0</v>
      </c>
      <c r="Z25" s="12" t="b">
        <f t="shared" si="21"/>
        <v>0</v>
      </c>
      <c r="AA25" s="12" t="b">
        <f t="shared" si="22"/>
        <v>0</v>
      </c>
      <c r="AB25" s="12" t="b">
        <f t="shared" si="23"/>
        <v>0</v>
      </c>
      <c r="AC25" s="87" t="str">
        <f t="shared" si="11"/>
        <v/>
      </c>
      <c r="AD25" s="99" t="str">
        <f t="shared" si="12"/>
        <v/>
      </c>
      <c r="AE25" s="93" t="str">
        <f t="shared" si="24"/>
        <v/>
      </c>
      <c r="AF25" s="66" t="s">
        <v>25</v>
      </c>
      <c r="AG25" s="67" t="str">
        <f t="shared" si="13"/>
        <v/>
      </c>
      <c r="AH25" s="11"/>
      <c r="AI25" s="119" t="str">
        <f t="shared" si="14"/>
        <v/>
      </c>
      <c r="AJ25" s="70"/>
      <c r="AK25" s="120" t="str">
        <f t="shared" si="15"/>
        <v/>
      </c>
      <c r="AL25" s="121">
        <f t="shared" si="16"/>
        <v>0</v>
      </c>
      <c r="AM25" s="45"/>
      <c r="AN25" s="120" t="str">
        <f t="shared" si="17"/>
        <v/>
      </c>
      <c r="AO25" s="122">
        <f t="shared" si="18"/>
        <v>0</v>
      </c>
    </row>
    <row r="26" spans="2:41" ht="15" customHeight="1" x14ac:dyDescent="0.2">
      <c r="B26">
        <v>9</v>
      </c>
      <c r="C26" s="26"/>
      <c r="D26" s="11"/>
      <c r="E26" s="11"/>
      <c r="F26" s="11"/>
      <c r="G26" s="40"/>
      <c r="H26" s="13"/>
      <c r="I26" s="14"/>
      <c r="J26" s="14"/>
      <c r="K26" s="14"/>
      <c r="L26" s="15"/>
      <c r="M26" s="4" t="str">
        <f t="shared" si="0"/>
        <v/>
      </c>
      <c r="N26" s="4" t="str">
        <f t="shared" si="1"/>
        <v/>
      </c>
      <c r="O26" s="4" t="str">
        <f t="shared" si="2"/>
        <v/>
      </c>
      <c r="P26" s="4" t="str">
        <f t="shared" si="3"/>
        <v/>
      </c>
      <c r="Q26" s="4" t="str">
        <f t="shared" si="4"/>
        <v/>
      </c>
      <c r="R26" s="4">
        <f t="shared" si="5"/>
        <v>0</v>
      </c>
      <c r="S26" s="12" t="b">
        <f t="shared" si="6"/>
        <v>0</v>
      </c>
      <c r="T26" s="12" t="b">
        <f t="shared" si="7"/>
        <v>0</v>
      </c>
      <c r="U26" s="12" t="b">
        <f t="shared" si="8"/>
        <v>0</v>
      </c>
      <c r="V26" s="12" t="b">
        <f t="shared" si="9"/>
        <v>0</v>
      </c>
      <c r="W26" s="12" t="b">
        <f t="shared" si="10"/>
        <v>0</v>
      </c>
      <c r="X26" s="12" t="b">
        <f t="shared" si="19"/>
        <v>0</v>
      </c>
      <c r="Y26" s="12" t="b">
        <f t="shared" si="20"/>
        <v>0</v>
      </c>
      <c r="Z26" s="12" t="b">
        <f t="shared" si="21"/>
        <v>0</v>
      </c>
      <c r="AA26" s="12" t="b">
        <f t="shared" si="22"/>
        <v>0</v>
      </c>
      <c r="AB26" s="12" t="b">
        <f t="shared" si="23"/>
        <v>0</v>
      </c>
      <c r="AC26" s="87" t="str">
        <f t="shared" si="11"/>
        <v/>
      </c>
      <c r="AD26" s="99" t="str">
        <f t="shared" si="12"/>
        <v/>
      </c>
      <c r="AE26" s="93" t="str">
        <f t="shared" si="24"/>
        <v/>
      </c>
      <c r="AF26" s="66"/>
      <c r="AG26" s="67" t="str">
        <f t="shared" si="13"/>
        <v/>
      </c>
      <c r="AH26" s="11"/>
      <c r="AI26" s="119" t="str">
        <f t="shared" si="14"/>
        <v/>
      </c>
      <c r="AJ26" s="70"/>
      <c r="AK26" s="120" t="str">
        <f t="shared" si="15"/>
        <v/>
      </c>
      <c r="AL26" s="121">
        <f t="shared" si="16"/>
        <v>0</v>
      </c>
      <c r="AM26" s="45"/>
      <c r="AN26" s="120" t="str">
        <f t="shared" si="17"/>
        <v/>
      </c>
      <c r="AO26" s="122">
        <f t="shared" si="18"/>
        <v>0</v>
      </c>
    </row>
    <row r="27" spans="2:41" ht="15" customHeight="1" x14ac:dyDescent="0.2">
      <c r="B27">
        <v>10</v>
      </c>
      <c r="C27" s="26"/>
      <c r="D27" s="11"/>
      <c r="E27" s="11"/>
      <c r="F27" s="11"/>
      <c r="G27" s="40"/>
      <c r="H27" s="13"/>
      <c r="I27" s="14"/>
      <c r="J27" s="14"/>
      <c r="K27" s="14"/>
      <c r="L27" s="15"/>
      <c r="M27" s="4" t="str">
        <f t="shared" si="0"/>
        <v/>
      </c>
      <c r="N27" s="4" t="str">
        <f t="shared" si="1"/>
        <v/>
      </c>
      <c r="O27" s="4" t="str">
        <f t="shared" si="2"/>
        <v/>
      </c>
      <c r="P27" s="4" t="str">
        <f t="shared" si="3"/>
        <v/>
      </c>
      <c r="Q27" s="4" t="str">
        <f t="shared" si="4"/>
        <v/>
      </c>
      <c r="R27" s="4">
        <f t="shared" si="5"/>
        <v>0</v>
      </c>
      <c r="S27" s="12" t="b">
        <f t="shared" si="6"/>
        <v>0</v>
      </c>
      <c r="T27" s="12" t="b">
        <f t="shared" si="7"/>
        <v>0</v>
      </c>
      <c r="U27" s="12" t="b">
        <f t="shared" si="8"/>
        <v>0</v>
      </c>
      <c r="V27" s="12" t="b">
        <f t="shared" si="9"/>
        <v>0</v>
      </c>
      <c r="W27" s="12" t="b">
        <f t="shared" si="10"/>
        <v>0</v>
      </c>
      <c r="X27" s="12" t="b">
        <f t="shared" si="19"/>
        <v>0</v>
      </c>
      <c r="Y27" s="12" t="b">
        <f t="shared" si="20"/>
        <v>0</v>
      </c>
      <c r="Z27" s="12" t="b">
        <f t="shared" si="21"/>
        <v>0</v>
      </c>
      <c r="AA27" s="12" t="b">
        <f t="shared" si="22"/>
        <v>0</v>
      </c>
      <c r="AB27" s="12" t="b">
        <f t="shared" si="23"/>
        <v>0</v>
      </c>
      <c r="AC27" s="87" t="str">
        <f t="shared" si="11"/>
        <v/>
      </c>
      <c r="AD27" s="99" t="str">
        <f t="shared" si="12"/>
        <v/>
      </c>
      <c r="AE27" s="93" t="str">
        <f t="shared" si="24"/>
        <v/>
      </c>
      <c r="AF27" s="66"/>
      <c r="AG27" s="67" t="str">
        <f t="shared" si="13"/>
        <v/>
      </c>
      <c r="AH27" s="11"/>
      <c r="AI27" s="119" t="str">
        <f t="shared" si="14"/>
        <v/>
      </c>
      <c r="AJ27" s="70"/>
      <c r="AK27" s="120" t="str">
        <f t="shared" si="15"/>
        <v/>
      </c>
      <c r="AL27" s="121">
        <f t="shared" si="16"/>
        <v>0</v>
      </c>
      <c r="AM27" s="45"/>
      <c r="AN27" s="120" t="str">
        <f t="shared" si="17"/>
        <v/>
      </c>
      <c r="AO27" s="122">
        <f t="shared" si="18"/>
        <v>0</v>
      </c>
    </row>
    <row r="28" spans="2:41" ht="15" customHeight="1" x14ac:dyDescent="0.2">
      <c r="B28">
        <v>11</v>
      </c>
      <c r="C28" s="26"/>
      <c r="D28" s="11"/>
      <c r="E28" s="11"/>
      <c r="F28" s="11"/>
      <c r="G28" s="40"/>
      <c r="H28" s="13"/>
      <c r="I28" s="14"/>
      <c r="J28" s="14"/>
      <c r="K28" s="14"/>
      <c r="L28" s="15"/>
      <c r="M28" s="4" t="str">
        <f t="shared" si="0"/>
        <v/>
      </c>
      <c r="N28" s="4" t="str">
        <f t="shared" si="1"/>
        <v/>
      </c>
      <c r="O28" s="4" t="str">
        <f t="shared" si="2"/>
        <v/>
      </c>
      <c r="P28" s="4" t="str">
        <f t="shared" si="3"/>
        <v/>
      </c>
      <c r="Q28" s="4" t="str">
        <f t="shared" si="4"/>
        <v/>
      </c>
      <c r="R28" s="4">
        <f t="shared" si="5"/>
        <v>0</v>
      </c>
      <c r="S28" s="12" t="b">
        <f t="shared" si="6"/>
        <v>0</v>
      </c>
      <c r="T28" s="12" t="b">
        <f t="shared" si="7"/>
        <v>0</v>
      </c>
      <c r="U28" s="12" t="b">
        <f t="shared" si="8"/>
        <v>0</v>
      </c>
      <c r="V28" s="12" t="b">
        <f t="shared" si="9"/>
        <v>0</v>
      </c>
      <c r="W28" s="12" t="b">
        <f t="shared" si="10"/>
        <v>0</v>
      </c>
      <c r="X28" s="12" t="b">
        <f t="shared" si="19"/>
        <v>0</v>
      </c>
      <c r="Y28" s="12" t="b">
        <f t="shared" si="20"/>
        <v>0</v>
      </c>
      <c r="Z28" s="12" t="b">
        <f t="shared" si="21"/>
        <v>0</v>
      </c>
      <c r="AA28" s="12" t="b">
        <f t="shared" si="22"/>
        <v>0</v>
      </c>
      <c r="AB28" s="12" t="b">
        <f t="shared" si="23"/>
        <v>0</v>
      </c>
      <c r="AC28" s="87" t="str">
        <f t="shared" si="11"/>
        <v/>
      </c>
      <c r="AD28" s="99" t="str">
        <f t="shared" si="12"/>
        <v/>
      </c>
      <c r="AE28" s="93" t="str">
        <f t="shared" si="24"/>
        <v/>
      </c>
      <c r="AF28" s="66"/>
      <c r="AG28" s="67" t="str">
        <f t="shared" si="13"/>
        <v/>
      </c>
      <c r="AH28" s="11"/>
      <c r="AI28" s="119" t="str">
        <f t="shared" si="14"/>
        <v/>
      </c>
      <c r="AJ28" s="70"/>
      <c r="AK28" s="120" t="str">
        <f t="shared" si="15"/>
        <v/>
      </c>
      <c r="AL28" s="121">
        <f t="shared" si="16"/>
        <v>0</v>
      </c>
      <c r="AM28" s="45"/>
      <c r="AN28" s="120" t="str">
        <f t="shared" si="17"/>
        <v/>
      </c>
      <c r="AO28" s="122">
        <f t="shared" si="18"/>
        <v>0</v>
      </c>
    </row>
    <row r="29" spans="2:41" ht="15" customHeight="1" x14ac:dyDescent="0.2">
      <c r="B29">
        <v>12</v>
      </c>
      <c r="C29" s="26"/>
      <c r="D29" s="11"/>
      <c r="E29" s="11"/>
      <c r="F29" s="11"/>
      <c r="G29" s="40"/>
      <c r="H29" s="13"/>
      <c r="I29" s="14"/>
      <c r="J29" s="14"/>
      <c r="K29" s="14"/>
      <c r="L29" s="15"/>
      <c r="M29" s="4" t="str">
        <f t="shared" si="0"/>
        <v/>
      </c>
      <c r="N29" s="4" t="str">
        <f t="shared" si="1"/>
        <v/>
      </c>
      <c r="O29" s="4" t="str">
        <f t="shared" si="2"/>
        <v/>
      </c>
      <c r="P29" s="4" t="str">
        <f t="shared" si="3"/>
        <v/>
      </c>
      <c r="Q29" s="4" t="str">
        <f t="shared" si="4"/>
        <v/>
      </c>
      <c r="R29" s="4">
        <f t="shared" si="5"/>
        <v>0</v>
      </c>
      <c r="S29" s="12" t="b">
        <f t="shared" si="6"/>
        <v>0</v>
      </c>
      <c r="T29" s="12" t="b">
        <f t="shared" si="7"/>
        <v>0</v>
      </c>
      <c r="U29" s="12" t="b">
        <f t="shared" si="8"/>
        <v>0</v>
      </c>
      <c r="V29" s="12" t="b">
        <f t="shared" si="9"/>
        <v>0</v>
      </c>
      <c r="W29" s="12" t="b">
        <f t="shared" si="10"/>
        <v>0</v>
      </c>
      <c r="X29" s="12" t="b">
        <f t="shared" si="19"/>
        <v>0</v>
      </c>
      <c r="Y29" s="12" t="b">
        <f t="shared" si="20"/>
        <v>0</v>
      </c>
      <c r="Z29" s="12" t="b">
        <f t="shared" si="21"/>
        <v>0</v>
      </c>
      <c r="AA29" s="12" t="b">
        <f t="shared" si="22"/>
        <v>0</v>
      </c>
      <c r="AB29" s="12" t="b">
        <f t="shared" si="23"/>
        <v>0</v>
      </c>
      <c r="AC29" s="87" t="str">
        <f t="shared" si="11"/>
        <v/>
      </c>
      <c r="AD29" s="99" t="str">
        <f t="shared" si="12"/>
        <v/>
      </c>
      <c r="AE29" s="93" t="str">
        <f t="shared" si="24"/>
        <v/>
      </c>
      <c r="AF29" s="66"/>
      <c r="AG29" s="67" t="str">
        <f t="shared" si="13"/>
        <v/>
      </c>
      <c r="AH29" s="11"/>
      <c r="AI29" s="119" t="str">
        <f t="shared" si="14"/>
        <v/>
      </c>
      <c r="AJ29" s="70"/>
      <c r="AK29" s="120" t="str">
        <f t="shared" si="15"/>
        <v/>
      </c>
      <c r="AL29" s="121">
        <f t="shared" si="16"/>
        <v>0</v>
      </c>
      <c r="AM29" s="45"/>
      <c r="AN29" s="120" t="str">
        <f t="shared" si="17"/>
        <v/>
      </c>
      <c r="AO29" s="122">
        <f t="shared" si="18"/>
        <v>0</v>
      </c>
    </row>
    <row r="30" spans="2:41" ht="15" customHeight="1" x14ac:dyDescent="0.2">
      <c r="B30">
        <v>13</v>
      </c>
      <c r="C30" s="26"/>
      <c r="D30" s="11"/>
      <c r="E30" s="11"/>
      <c r="F30" s="11"/>
      <c r="G30" s="40"/>
      <c r="H30" s="13"/>
      <c r="I30" s="14"/>
      <c r="J30" s="14"/>
      <c r="K30" s="14"/>
      <c r="L30" s="15"/>
      <c r="M30" s="4" t="str">
        <f t="shared" si="0"/>
        <v/>
      </c>
      <c r="N30" s="4" t="str">
        <f t="shared" si="1"/>
        <v/>
      </c>
      <c r="O30" s="4" t="str">
        <f t="shared" si="2"/>
        <v/>
      </c>
      <c r="P30" s="4" t="str">
        <f t="shared" si="3"/>
        <v/>
      </c>
      <c r="Q30" s="4" t="str">
        <f t="shared" si="4"/>
        <v/>
      </c>
      <c r="R30" s="4">
        <f t="shared" si="5"/>
        <v>0</v>
      </c>
      <c r="S30" s="12" t="b">
        <f t="shared" si="6"/>
        <v>0</v>
      </c>
      <c r="T30" s="12" t="b">
        <f t="shared" si="7"/>
        <v>0</v>
      </c>
      <c r="U30" s="12" t="b">
        <f t="shared" si="8"/>
        <v>0</v>
      </c>
      <c r="V30" s="12" t="b">
        <f t="shared" si="9"/>
        <v>0</v>
      </c>
      <c r="W30" s="12" t="b">
        <f t="shared" si="10"/>
        <v>0</v>
      </c>
      <c r="X30" s="12" t="b">
        <f t="shared" si="19"/>
        <v>0</v>
      </c>
      <c r="Y30" s="12" t="b">
        <f t="shared" si="20"/>
        <v>0</v>
      </c>
      <c r="Z30" s="12" t="b">
        <f t="shared" si="21"/>
        <v>0</v>
      </c>
      <c r="AA30" s="12" t="b">
        <f t="shared" si="22"/>
        <v>0</v>
      </c>
      <c r="AB30" s="12" t="b">
        <f t="shared" si="23"/>
        <v>0</v>
      </c>
      <c r="AC30" s="87" t="str">
        <f t="shared" si="11"/>
        <v/>
      </c>
      <c r="AD30" s="99" t="str">
        <f t="shared" si="12"/>
        <v/>
      </c>
      <c r="AE30" s="93" t="str">
        <f t="shared" si="24"/>
        <v/>
      </c>
      <c r="AF30" s="66"/>
      <c r="AG30" s="67" t="str">
        <f t="shared" si="13"/>
        <v/>
      </c>
      <c r="AH30" s="11"/>
      <c r="AI30" s="119" t="str">
        <f t="shared" si="14"/>
        <v/>
      </c>
      <c r="AJ30" s="70"/>
      <c r="AK30" s="120" t="str">
        <f t="shared" si="15"/>
        <v/>
      </c>
      <c r="AL30" s="121">
        <f t="shared" si="16"/>
        <v>0</v>
      </c>
      <c r="AM30" s="45"/>
      <c r="AN30" s="120" t="str">
        <f t="shared" si="17"/>
        <v/>
      </c>
      <c r="AO30" s="122">
        <f t="shared" si="18"/>
        <v>0</v>
      </c>
    </row>
    <row r="31" spans="2:41" ht="15" customHeight="1" x14ac:dyDescent="0.2">
      <c r="B31">
        <v>14</v>
      </c>
      <c r="C31" s="26"/>
      <c r="D31" s="11"/>
      <c r="E31" s="11"/>
      <c r="F31" s="11"/>
      <c r="G31" s="40"/>
      <c r="H31" s="13"/>
      <c r="I31" s="14"/>
      <c r="J31" s="14"/>
      <c r="K31" s="14"/>
      <c r="L31" s="15"/>
      <c r="M31" s="4" t="str">
        <f t="shared" si="0"/>
        <v/>
      </c>
      <c r="N31" s="4" t="str">
        <f t="shared" si="1"/>
        <v/>
      </c>
      <c r="O31" s="4" t="str">
        <f t="shared" si="2"/>
        <v/>
      </c>
      <c r="P31" s="4" t="str">
        <f t="shared" si="3"/>
        <v/>
      </c>
      <c r="Q31" s="4" t="str">
        <f t="shared" si="4"/>
        <v/>
      </c>
      <c r="R31" s="4">
        <f t="shared" si="5"/>
        <v>0</v>
      </c>
      <c r="S31" s="12" t="b">
        <f t="shared" si="6"/>
        <v>0</v>
      </c>
      <c r="T31" s="12" t="b">
        <f t="shared" si="7"/>
        <v>0</v>
      </c>
      <c r="U31" s="12" t="b">
        <f t="shared" si="8"/>
        <v>0</v>
      </c>
      <c r="V31" s="12" t="b">
        <f t="shared" si="9"/>
        <v>0</v>
      </c>
      <c r="W31" s="12" t="b">
        <f t="shared" si="10"/>
        <v>0</v>
      </c>
      <c r="X31" s="12" t="b">
        <f t="shared" si="19"/>
        <v>0</v>
      </c>
      <c r="Y31" s="12" t="b">
        <f t="shared" si="20"/>
        <v>0</v>
      </c>
      <c r="Z31" s="12" t="b">
        <f t="shared" si="21"/>
        <v>0</v>
      </c>
      <c r="AA31" s="12" t="b">
        <f t="shared" si="22"/>
        <v>0</v>
      </c>
      <c r="AB31" s="12" t="b">
        <f t="shared" si="23"/>
        <v>0</v>
      </c>
      <c r="AC31" s="87" t="str">
        <f t="shared" si="11"/>
        <v/>
      </c>
      <c r="AD31" s="99" t="str">
        <f t="shared" si="12"/>
        <v/>
      </c>
      <c r="AE31" s="93" t="str">
        <f t="shared" si="24"/>
        <v/>
      </c>
      <c r="AF31" s="66"/>
      <c r="AG31" s="67" t="str">
        <f t="shared" si="13"/>
        <v/>
      </c>
      <c r="AH31" s="11"/>
      <c r="AI31" s="119" t="str">
        <f t="shared" si="14"/>
        <v/>
      </c>
      <c r="AJ31" s="70"/>
      <c r="AK31" s="120" t="str">
        <f t="shared" si="15"/>
        <v/>
      </c>
      <c r="AL31" s="121">
        <f t="shared" si="16"/>
        <v>0</v>
      </c>
      <c r="AM31" s="45"/>
      <c r="AN31" s="120" t="str">
        <f t="shared" si="17"/>
        <v/>
      </c>
      <c r="AO31" s="122">
        <f t="shared" si="18"/>
        <v>0</v>
      </c>
    </row>
    <row r="32" spans="2:41" ht="15" customHeight="1" x14ac:dyDescent="0.2">
      <c r="B32">
        <v>15</v>
      </c>
      <c r="C32" s="26"/>
      <c r="D32" s="11"/>
      <c r="E32" s="11"/>
      <c r="F32" s="11"/>
      <c r="G32" s="40"/>
      <c r="H32" s="13"/>
      <c r="I32" s="14"/>
      <c r="J32" s="14"/>
      <c r="K32" s="14"/>
      <c r="L32" s="15"/>
      <c r="M32" s="4" t="str">
        <f t="shared" si="0"/>
        <v/>
      </c>
      <c r="N32" s="4" t="str">
        <f t="shared" si="1"/>
        <v/>
      </c>
      <c r="O32" s="4" t="str">
        <f t="shared" si="2"/>
        <v/>
      </c>
      <c r="P32" s="4" t="str">
        <f t="shared" si="3"/>
        <v/>
      </c>
      <c r="Q32" s="4" t="str">
        <f t="shared" si="4"/>
        <v/>
      </c>
      <c r="R32" s="4">
        <f t="shared" si="5"/>
        <v>0</v>
      </c>
      <c r="S32" s="12" t="b">
        <f t="shared" si="6"/>
        <v>0</v>
      </c>
      <c r="T32" s="12" t="b">
        <f t="shared" si="7"/>
        <v>0</v>
      </c>
      <c r="U32" s="12" t="b">
        <f t="shared" si="8"/>
        <v>0</v>
      </c>
      <c r="V32" s="12" t="b">
        <f t="shared" si="9"/>
        <v>0</v>
      </c>
      <c r="W32" s="12" t="b">
        <f t="shared" si="10"/>
        <v>0</v>
      </c>
      <c r="X32" s="12" t="b">
        <f t="shared" si="19"/>
        <v>0</v>
      </c>
      <c r="Y32" s="12" t="b">
        <f t="shared" si="20"/>
        <v>0</v>
      </c>
      <c r="Z32" s="12" t="b">
        <f t="shared" si="21"/>
        <v>0</v>
      </c>
      <c r="AA32" s="12" t="b">
        <f t="shared" si="22"/>
        <v>0</v>
      </c>
      <c r="AB32" s="12" t="b">
        <f t="shared" si="23"/>
        <v>0</v>
      </c>
      <c r="AC32" s="87" t="str">
        <f t="shared" si="11"/>
        <v/>
      </c>
      <c r="AD32" s="99" t="str">
        <f t="shared" si="12"/>
        <v/>
      </c>
      <c r="AE32" s="93" t="str">
        <f t="shared" si="24"/>
        <v/>
      </c>
      <c r="AF32" s="66"/>
      <c r="AG32" s="67" t="str">
        <f t="shared" si="13"/>
        <v/>
      </c>
      <c r="AH32" s="11"/>
      <c r="AI32" s="119" t="str">
        <f t="shared" si="14"/>
        <v/>
      </c>
      <c r="AJ32" s="70"/>
      <c r="AK32" s="120" t="str">
        <f t="shared" si="15"/>
        <v/>
      </c>
      <c r="AL32" s="121">
        <f t="shared" si="16"/>
        <v>0</v>
      </c>
      <c r="AM32" s="45"/>
      <c r="AN32" s="120" t="str">
        <f t="shared" si="17"/>
        <v/>
      </c>
      <c r="AO32" s="122">
        <f t="shared" si="18"/>
        <v>0</v>
      </c>
    </row>
    <row r="33" spans="2:41" ht="15" customHeight="1" x14ac:dyDescent="0.2">
      <c r="B33">
        <v>16</v>
      </c>
      <c r="C33" s="26"/>
      <c r="D33" s="11"/>
      <c r="E33" s="11"/>
      <c r="F33" s="11"/>
      <c r="G33" s="40"/>
      <c r="H33" s="13"/>
      <c r="I33" s="14"/>
      <c r="J33" s="14"/>
      <c r="K33" s="14"/>
      <c r="L33" s="15"/>
      <c r="M33" s="4" t="str">
        <f t="shared" si="0"/>
        <v/>
      </c>
      <c r="N33" s="4" t="str">
        <f t="shared" si="1"/>
        <v/>
      </c>
      <c r="O33" s="4" t="str">
        <f t="shared" si="2"/>
        <v/>
      </c>
      <c r="P33" s="4" t="str">
        <f t="shared" si="3"/>
        <v/>
      </c>
      <c r="Q33" s="4" t="str">
        <f t="shared" si="4"/>
        <v/>
      </c>
      <c r="R33" s="4">
        <f t="shared" si="5"/>
        <v>0</v>
      </c>
      <c r="S33" s="12" t="b">
        <f t="shared" si="6"/>
        <v>0</v>
      </c>
      <c r="T33" s="12" t="b">
        <f t="shared" si="7"/>
        <v>0</v>
      </c>
      <c r="U33" s="12" t="b">
        <f t="shared" si="8"/>
        <v>0</v>
      </c>
      <c r="V33" s="12" t="b">
        <f t="shared" si="9"/>
        <v>0</v>
      </c>
      <c r="W33" s="12" t="b">
        <f t="shared" si="10"/>
        <v>0</v>
      </c>
      <c r="X33" s="12" t="b">
        <f t="shared" si="19"/>
        <v>0</v>
      </c>
      <c r="Y33" s="12" t="b">
        <f t="shared" si="20"/>
        <v>0</v>
      </c>
      <c r="Z33" s="12" t="b">
        <f t="shared" si="21"/>
        <v>0</v>
      </c>
      <c r="AA33" s="12" t="b">
        <f t="shared" si="22"/>
        <v>0</v>
      </c>
      <c r="AB33" s="12" t="b">
        <f t="shared" si="23"/>
        <v>0</v>
      </c>
      <c r="AC33" s="87" t="str">
        <f t="shared" si="11"/>
        <v/>
      </c>
      <c r="AD33" s="99" t="str">
        <f t="shared" si="12"/>
        <v/>
      </c>
      <c r="AE33" s="93" t="str">
        <f t="shared" si="24"/>
        <v/>
      </c>
      <c r="AF33" s="66"/>
      <c r="AG33" s="67" t="str">
        <f t="shared" si="13"/>
        <v/>
      </c>
      <c r="AH33" s="11"/>
      <c r="AI33" s="119" t="str">
        <f t="shared" si="14"/>
        <v/>
      </c>
      <c r="AJ33" s="70"/>
      <c r="AK33" s="120" t="str">
        <f t="shared" si="15"/>
        <v/>
      </c>
      <c r="AL33" s="121">
        <f t="shared" si="16"/>
        <v>0</v>
      </c>
      <c r="AM33" s="45"/>
      <c r="AN33" s="120" t="str">
        <f t="shared" si="17"/>
        <v/>
      </c>
      <c r="AO33" s="122">
        <f t="shared" si="18"/>
        <v>0</v>
      </c>
    </row>
    <row r="34" spans="2:41" ht="15" customHeight="1" x14ac:dyDescent="0.2">
      <c r="B34">
        <v>17</v>
      </c>
      <c r="C34" s="26"/>
      <c r="D34" s="11"/>
      <c r="E34" s="11"/>
      <c r="F34" s="11"/>
      <c r="G34" s="40"/>
      <c r="H34" s="13"/>
      <c r="I34" s="14"/>
      <c r="J34" s="14"/>
      <c r="K34" s="14"/>
      <c r="L34" s="15"/>
      <c r="M34" s="4" t="str">
        <f t="shared" si="0"/>
        <v/>
      </c>
      <c r="N34" s="4" t="str">
        <f t="shared" si="1"/>
        <v/>
      </c>
      <c r="O34" s="4" t="str">
        <f t="shared" si="2"/>
        <v/>
      </c>
      <c r="P34" s="4" t="str">
        <f t="shared" si="3"/>
        <v/>
      </c>
      <c r="Q34" s="4" t="str">
        <f t="shared" si="4"/>
        <v/>
      </c>
      <c r="R34" s="4">
        <f t="shared" si="5"/>
        <v>0</v>
      </c>
      <c r="S34" s="12" t="b">
        <f t="shared" si="6"/>
        <v>0</v>
      </c>
      <c r="T34" s="12" t="b">
        <f t="shared" si="7"/>
        <v>0</v>
      </c>
      <c r="U34" s="12" t="b">
        <f t="shared" si="8"/>
        <v>0</v>
      </c>
      <c r="V34" s="12" t="b">
        <f t="shared" si="9"/>
        <v>0</v>
      </c>
      <c r="W34" s="12" t="b">
        <f t="shared" si="10"/>
        <v>0</v>
      </c>
      <c r="X34" s="12" t="b">
        <f t="shared" si="19"/>
        <v>0</v>
      </c>
      <c r="Y34" s="12" t="b">
        <f t="shared" si="20"/>
        <v>0</v>
      </c>
      <c r="Z34" s="12" t="b">
        <f t="shared" si="21"/>
        <v>0</v>
      </c>
      <c r="AA34" s="12" t="b">
        <f t="shared" si="22"/>
        <v>0</v>
      </c>
      <c r="AB34" s="12" t="b">
        <f t="shared" si="23"/>
        <v>0</v>
      </c>
      <c r="AC34" s="87" t="str">
        <f t="shared" si="11"/>
        <v/>
      </c>
      <c r="AD34" s="99" t="str">
        <f t="shared" si="12"/>
        <v/>
      </c>
      <c r="AE34" s="93" t="str">
        <f t="shared" si="24"/>
        <v/>
      </c>
      <c r="AF34" s="66"/>
      <c r="AG34" s="67" t="str">
        <f t="shared" si="13"/>
        <v/>
      </c>
      <c r="AH34" s="11"/>
      <c r="AI34" s="119" t="str">
        <f t="shared" si="14"/>
        <v/>
      </c>
      <c r="AJ34" s="70"/>
      <c r="AK34" s="120" t="str">
        <f t="shared" si="15"/>
        <v/>
      </c>
      <c r="AL34" s="121">
        <f t="shared" si="16"/>
        <v>0</v>
      </c>
      <c r="AM34" s="45"/>
      <c r="AN34" s="120" t="str">
        <f t="shared" si="17"/>
        <v/>
      </c>
      <c r="AO34" s="122">
        <f t="shared" si="18"/>
        <v>0</v>
      </c>
    </row>
    <row r="35" spans="2:41" ht="15" customHeight="1" x14ac:dyDescent="0.2">
      <c r="B35">
        <v>18</v>
      </c>
      <c r="C35" s="26"/>
      <c r="D35" s="11"/>
      <c r="E35" s="11"/>
      <c r="F35" s="11"/>
      <c r="G35" s="40"/>
      <c r="H35" s="13"/>
      <c r="I35" s="14"/>
      <c r="J35" s="14"/>
      <c r="K35" s="14"/>
      <c r="L35" s="15"/>
      <c r="M35" s="4" t="str">
        <f t="shared" si="0"/>
        <v/>
      </c>
      <c r="N35" s="4" t="str">
        <f t="shared" si="1"/>
        <v/>
      </c>
      <c r="O35" s="4" t="str">
        <f t="shared" si="2"/>
        <v/>
      </c>
      <c r="P35" s="4" t="str">
        <f t="shared" si="3"/>
        <v/>
      </c>
      <c r="Q35" s="4" t="str">
        <f t="shared" si="4"/>
        <v/>
      </c>
      <c r="R35" s="4">
        <f t="shared" si="5"/>
        <v>0</v>
      </c>
      <c r="S35" s="12" t="b">
        <f t="shared" si="6"/>
        <v>0</v>
      </c>
      <c r="T35" s="12" t="b">
        <f t="shared" si="7"/>
        <v>0</v>
      </c>
      <c r="U35" s="12" t="b">
        <f t="shared" si="8"/>
        <v>0</v>
      </c>
      <c r="V35" s="12" t="b">
        <f t="shared" si="9"/>
        <v>0</v>
      </c>
      <c r="W35" s="12" t="b">
        <f t="shared" si="10"/>
        <v>0</v>
      </c>
      <c r="X35" s="12" t="b">
        <f t="shared" si="19"/>
        <v>0</v>
      </c>
      <c r="Y35" s="12" t="b">
        <f t="shared" si="20"/>
        <v>0</v>
      </c>
      <c r="Z35" s="12" t="b">
        <f t="shared" si="21"/>
        <v>0</v>
      </c>
      <c r="AA35" s="12" t="b">
        <f t="shared" si="22"/>
        <v>0</v>
      </c>
      <c r="AB35" s="12" t="b">
        <f t="shared" si="23"/>
        <v>0</v>
      </c>
      <c r="AC35" s="87" t="str">
        <f t="shared" si="11"/>
        <v/>
      </c>
      <c r="AD35" s="99" t="str">
        <f t="shared" si="12"/>
        <v/>
      </c>
      <c r="AE35" s="93" t="str">
        <f t="shared" si="24"/>
        <v/>
      </c>
      <c r="AF35" s="66"/>
      <c r="AG35" s="67" t="str">
        <f t="shared" si="13"/>
        <v/>
      </c>
      <c r="AH35" s="11"/>
      <c r="AI35" s="119" t="str">
        <f t="shared" si="14"/>
        <v/>
      </c>
      <c r="AJ35" s="70"/>
      <c r="AK35" s="120" t="str">
        <f t="shared" si="15"/>
        <v/>
      </c>
      <c r="AL35" s="121">
        <f t="shared" si="16"/>
        <v>0</v>
      </c>
      <c r="AM35" s="45"/>
      <c r="AN35" s="120" t="str">
        <f t="shared" si="17"/>
        <v/>
      </c>
      <c r="AO35" s="122">
        <f t="shared" si="18"/>
        <v>0</v>
      </c>
    </row>
    <row r="36" spans="2:41" ht="15" customHeight="1" x14ac:dyDescent="0.2">
      <c r="B36">
        <v>19</v>
      </c>
      <c r="C36" s="26"/>
      <c r="D36" s="11"/>
      <c r="E36" s="11"/>
      <c r="F36" s="11"/>
      <c r="G36" s="40"/>
      <c r="H36" s="13"/>
      <c r="I36" s="14"/>
      <c r="J36" s="14"/>
      <c r="K36" s="14"/>
      <c r="L36" s="15"/>
      <c r="M36" s="4" t="str">
        <f t="shared" si="0"/>
        <v/>
      </c>
      <c r="N36" s="4" t="str">
        <f t="shared" si="1"/>
        <v/>
      </c>
      <c r="O36" s="4" t="str">
        <f t="shared" si="2"/>
        <v/>
      </c>
      <c r="P36" s="4" t="str">
        <f t="shared" si="3"/>
        <v/>
      </c>
      <c r="Q36" s="4" t="str">
        <f t="shared" si="4"/>
        <v/>
      </c>
      <c r="R36" s="4">
        <f t="shared" si="5"/>
        <v>0</v>
      </c>
      <c r="S36" s="12" t="b">
        <f t="shared" si="6"/>
        <v>0</v>
      </c>
      <c r="T36" s="12" t="b">
        <f t="shared" si="7"/>
        <v>0</v>
      </c>
      <c r="U36" s="12" t="b">
        <f t="shared" si="8"/>
        <v>0</v>
      </c>
      <c r="V36" s="12" t="b">
        <f t="shared" si="9"/>
        <v>0</v>
      </c>
      <c r="W36" s="12" t="b">
        <f t="shared" si="10"/>
        <v>0</v>
      </c>
      <c r="X36" s="12" t="b">
        <f t="shared" si="19"/>
        <v>0</v>
      </c>
      <c r="Y36" s="12" t="b">
        <f t="shared" si="20"/>
        <v>0</v>
      </c>
      <c r="Z36" s="12" t="b">
        <f t="shared" si="21"/>
        <v>0</v>
      </c>
      <c r="AA36" s="12" t="b">
        <f t="shared" si="22"/>
        <v>0</v>
      </c>
      <c r="AB36" s="12" t="b">
        <f t="shared" si="23"/>
        <v>0</v>
      </c>
      <c r="AC36" s="87" t="str">
        <f t="shared" si="11"/>
        <v/>
      </c>
      <c r="AD36" s="99" t="str">
        <f t="shared" si="12"/>
        <v/>
      </c>
      <c r="AE36" s="93" t="str">
        <f t="shared" si="24"/>
        <v/>
      </c>
      <c r="AF36" s="66"/>
      <c r="AG36" s="67" t="str">
        <f t="shared" si="13"/>
        <v/>
      </c>
      <c r="AH36" s="11"/>
      <c r="AI36" s="119" t="str">
        <f t="shared" si="14"/>
        <v/>
      </c>
      <c r="AJ36" s="70"/>
      <c r="AK36" s="120" t="str">
        <f t="shared" si="15"/>
        <v/>
      </c>
      <c r="AL36" s="121">
        <f t="shared" si="16"/>
        <v>0</v>
      </c>
      <c r="AM36" s="45"/>
      <c r="AN36" s="120" t="str">
        <f t="shared" si="17"/>
        <v/>
      </c>
      <c r="AO36" s="122">
        <f t="shared" si="18"/>
        <v>0</v>
      </c>
    </row>
    <row r="37" spans="2:41" ht="15" customHeight="1" x14ac:dyDescent="0.2">
      <c r="B37">
        <v>20</v>
      </c>
      <c r="C37" s="26"/>
      <c r="D37" s="11"/>
      <c r="E37" s="11"/>
      <c r="F37" s="11"/>
      <c r="G37" s="40"/>
      <c r="H37" s="13"/>
      <c r="I37" s="14"/>
      <c r="J37" s="14"/>
      <c r="K37" s="14"/>
      <c r="L37" s="15"/>
      <c r="M37" s="4" t="str">
        <f t="shared" si="0"/>
        <v/>
      </c>
      <c r="N37" s="4" t="str">
        <f t="shared" si="1"/>
        <v/>
      </c>
      <c r="O37" s="4" t="str">
        <f t="shared" si="2"/>
        <v/>
      </c>
      <c r="P37" s="4" t="str">
        <f t="shared" si="3"/>
        <v/>
      </c>
      <c r="Q37" s="4" t="str">
        <f t="shared" si="4"/>
        <v/>
      </c>
      <c r="R37" s="4">
        <f t="shared" si="5"/>
        <v>0</v>
      </c>
      <c r="S37" s="12" t="b">
        <f t="shared" si="6"/>
        <v>0</v>
      </c>
      <c r="T37" s="12" t="b">
        <f t="shared" si="7"/>
        <v>0</v>
      </c>
      <c r="U37" s="12" t="b">
        <f t="shared" si="8"/>
        <v>0</v>
      </c>
      <c r="V37" s="12" t="b">
        <f t="shared" si="9"/>
        <v>0</v>
      </c>
      <c r="W37" s="12" t="b">
        <f t="shared" si="10"/>
        <v>0</v>
      </c>
      <c r="X37" s="12" t="b">
        <f t="shared" si="19"/>
        <v>0</v>
      </c>
      <c r="Y37" s="12" t="b">
        <f t="shared" si="20"/>
        <v>0</v>
      </c>
      <c r="Z37" s="12" t="b">
        <f t="shared" si="21"/>
        <v>0</v>
      </c>
      <c r="AA37" s="12" t="b">
        <f t="shared" si="22"/>
        <v>0</v>
      </c>
      <c r="AB37" s="12" t="b">
        <f t="shared" si="23"/>
        <v>0</v>
      </c>
      <c r="AC37" s="87" t="str">
        <f t="shared" si="11"/>
        <v/>
      </c>
      <c r="AD37" s="99" t="str">
        <f t="shared" si="12"/>
        <v/>
      </c>
      <c r="AE37" s="93" t="str">
        <f t="shared" si="24"/>
        <v/>
      </c>
      <c r="AF37" s="66"/>
      <c r="AG37" s="67" t="str">
        <f t="shared" si="13"/>
        <v/>
      </c>
      <c r="AH37" s="11"/>
      <c r="AI37" s="119" t="str">
        <f t="shared" si="14"/>
        <v/>
      </c>
      <c r="AJ37" s="70"/>
      <c r="AK37" s="120" t="str">
        <f t="shared" si="15"/>
        <v/>
      </c>
      <c r="AL37" s="121">
        <f t="shared" si="16"/>
        <v>0</v>
      </c>
      <c r="AM37" s="45"/>
      <c r="AN37" s="120" t="str">
        <f t="shared" si="17"/>
        <v/>
      </c>
      <c r="AO37" s="122">
        <f t="shared" si="18"/>
        <v>0</v>
      </c>
    </row>
    <row r="38" spans="2:41" ht="15" customHeight="1" x14ac:dyDescent="0.2">
      <c r="B38">
        <v>21</v>
      </c>
      <c r="C38" s="26"/>
      <c r="D38" s="11"/>
      <c r="E38" s="11"/>
      <c r="F38" s="11"/>
      <c r="G38" s="40"/>
      <c r="H38" s="13"/>
      <c r="I38" s="14"/>
      <c r="J38" s="14"/>
      <c r="K38" s="14"/>
      <c r="L38" s="15"/>
      <c r="M38" s="4" t="str">
        <f t="shared" si="0"/>
        <v/>
      </c>
      <c r="N38" s="4" t="str">
        <f t="shared" si="1"/>
        <v/>
      </c>
      <c r="O38" s="4" t="str">
        <f t="shared" si="2"/>
        <v/>
      </c>
      <c r="P38" s="4" t="str">
        <f t="shared" si="3"/>
        <v/>
      </c>
      <c r="Q38" s="4" t="str">
        <f t="shared" si="4"/>
        <v/>
      </c>
      <c r="R38" s="4">
        <f t="shared" si="5"/>
        <v>0</v>
      </c>
      <c r="S38" s="12" t="b">
        <f t="shared" si="6"/>
        <v>0</v>
      </c>
      <c r="T38" s="12" t="b">
        <f t="shared" si="7"/>
        <v>0</v>
      </c>
      <c r="U38" s="12" t="b">
        <f t="shared" si="8"/>
        <v>0</v>
      </c>
      <c r="V38" s="12" t="b">
        <f t="shared" si="9"/>
        <v>0</v>
      </c>
      <c r="W38" s="12" t="b">
        <f t="shared" si="10"/>
        <v>0</v>
      </c>
      <c r="X38" s="12" t="b">
        <f t="shared" si="19"/>
        <v>0</v>
      </c>
      <c r="Y38" s="12" t="b">
        <f t="shared" si="20"/>
        <v>0</v>
      </c>
      <c r="Z38" s="12" t="b">
        <f t="shared" si="21"/>
        <v>0</v>
      </c>
      <c r="AA38" s="12" t="b">
        <f t="shared" si="22"/>
        <v>0</v>
      </c>
      <c r="AB38" s="12" t="b">
        <f t="shared" si="23"/>
        <v>0</v>
      </c>
      <c r="AC38" s="87" t="str">
        <f t="shared" si="11"/>
        <v/>
      </c>
      <c r="AD38" s="99" t="str">
        <f t="shared" si="12"/>
        <v/>
      </c>
      <c r="AE38" s="93" t="str">
        <f t="shared" si="24"/>
        <v/>
      </c>
      <c r="AF38" s="66"/>
      <c r="AG38" s="67" t="str">
        <f t="shared" si="13"/>
        <v/>
      </c>
      <c r="AH38" s="11"/>
      <c r="AI38" s="119" t="str">
        <f t="shared" si="14"/>
        <v/>
      </c>
      <c r="AJ38" s="70"/>
      <c r="AK38" s="120" t="str">
        <f t="shared" si="15"/>
        <v/>
      </c>
      <c r="AL38" s="121">
        <f t="shared" si="16"/>
        <v>0</v>
      </c>
      <c r="AM38" s="45"/>
      <c r="AN38" s="120" t="str">
        <f t="shared" si="17"/>
        <v/>
      </c>
      <c r="AO38" s="122">
        <f t="shared" si="18"/>
        <v>0</v>
      </c>
    </row>
    <row r="39" spans="2:41" ht="15" customHeight="1" x14ac:dyDescent="0.2">
      <c r="B39">
        <v>22</v>
      </c>
      <c r="C39" s="26"/>
      <c r="D39" s="11"/>
      <c r="E39" s="11"/>
      <c r="F39" s="11"/>
      <c r="G39" s="40"/>
      <c r="H39" s="13"/>
      <c r="I39" s="14"/>
      <c r="J39" s="14"/>
      <c r="K39" s="14"/>
      <c r="L39" s="15"/>
      <c r="M39" s="4" t="str">
        <f t="shared" si="0"/>
        <v/>
      </c>
      <c r="N39" s="4" t="str">
        <f t="shared" si="1"/>
        <v/>
      </c>
      <c r="O39" s="4" t="str">
        <f t="shared" si="2"/>
        <v/>
      </c>
      <c r="P39" s="4" t="str">
        <f t="shared" si="3"/>
        <v/>
      </c>
      <c r="Q39" s="4" t="str">
        <f t="shared" si="4"/>
        <v/>
      </c>
      <c r="R39" s="4">
        <f t="shared" si="5"/>
        <v>0</v>
      </c>
      <c r="S39" s="12" t="b">
        <f t="shared" si="6"/>
        <v>0</v>
      </c>
      <c r="T39" s="12" t="b">
        <f t="shared" si="7"/>
        <v>0</v>
      </c>
      <c r="U39" s="12" t="b">
        <f t="shared" si="8"/>
        <v>0</v>
      </c>
      <c r="V39" s="12" t="b">
        <f t="shared" si="9"/>
        <v>0</v>
      </c>
      <c r="W39" s="12" t="b">
        <f t="shared" si="10"/>
        <v>0</v>
      </c>
      <c r="X39" s="12" t="b">
        <f t="shared" si="19"/>
        <v>0</v>
      </c>
      <c r="Y39" s="12" t="b">
        <f t="shared" si="20"/>
        <v>0</v>
      </c>
      <c r="Z39" s="12" t="b">
        <f t="shared" si="21"/>
        <v>0</v>
      </c>
      <c r="AA39" s="12" t="b">
        <f t="shared" si="22"/>
        <v>0</v>
      </c>
      <c r="AB39" s="12" t="b">
        <f t="shared" si="23"/>
        <v>0</v>
      </c>
      <c r="AC39" s="87" t="str">
        <f t="shared" si="11"/>
        <v/>
      </c>
      <c r="AD39" s="99" t="str">
        <f t="shared" si="12"/>
        <v/>
      </c>
      <c r="AE39" s="93" t="str">
        <f t="shared" si="24"/>
        <v/>
      </c>
      <c r="AF39" s="66"/>
      <c r="AG39" s="67" t="str">
        <f t="shared" si="13"/>
        <v/>
      </c>
      <c r="AH39" s="11"/>
      <c r="AI39" s="119" t="str">
        <f t="shared" si="14"/>
        <v/>
      </c>
      <c r="AJ39" s="70"/>
      <c r="AK39" s="120" t="str">
        <f t="shared" si="15"/>
        <v/>
      </c>
      <c r="AL39" s="121">
        <f t="shared" si="16"/>
        <v>0</v>
      </c>
      <c r="AM39" s="45"/>
      <c r="AN39" s="120" t="str">
        <f t="shared" si="17"/>
        <v/>
      </c>
      <c r="AO39" s="122">
        <f t="shared" si="18"/>
        <v>0</v>
      </c>
    </row>
    <row r="40" spans="2:41" ht="15" customHeight="1" x14ac:dyDescent="0.2">
      <c r="B40">
        <v>23</v>
      </c>
      <c r="C40" s="26"/>
      <c r="D40" s="11"/>
      <c r="E40" s="11"/>
      <c r="F40" s="11"/>
      <c r="G40" s="40"/>
      <c r="H40" s="13"/>
      <c r="I40" s="14"/>
      <c r="J40" s="14"/>
      <c r="K40" s="14"/>
      <c r="L40" s="15"/>
      <c r="M40" s="4" t="str">
        <f t="shared" si="0"/>
        <v/>
      </c>
      <c r="N40" s="4" t="str">
        <f t="shared" si="1"/>
        <v/>
      </c>
      <c r="O40" s="4" t="str">
        <f t="shared" si="2"/>
        <v/>
      </c>
      <c r="P40" s="4" t="str">
        <f t="shared" si="3"/>
        <v/>
      </c>
      <c r="Q40" s="4" t="str">
        <f t="shared" si="4"/>
        <v/>
      </c>
      <c r="R40" s="4">
        <f t="shared" si="5"/>
        <v>0</v>
      </c>
      <c r="S40" s="12" t="b">
        <f t="shared" si="6"/>
        <v>0</v>
      </c>
      <c r="T40" s="12" t="b">
        <f t="shared" si="7"/>
        <v>0</v>
      </c>
      <c r="U40" s="12" t="b">
        <f t="shared" si="8"/>
        <v>0</v>
      </c>
      <c r="V40" s="12" t="b">
        <f t="shared" si="9"/>
        <v>0</v>
      </c>
      <c r="W40" s="12" t="b">
        <f t="shared" si="10"/>
        <v>0</v>
      </c>
      <c r="X40" s="12" t="b">
        <f t="shared" si="19"/>
        <v>0</v>
      </c>
      <c r="Y40" s="12" t="b">
        <f t="shared" si="20"/>
        <v>0</v>
      </c>
      <c r="Z40" s="12" t="b">
        <f t="shared" si="21"/>
        <v>0</v>
      </c>
      <c r="AA40" s="12" t="b">
        <f t="shared" si="22"/>
        <v>0</v>
      </c>
      <c r="AB40" s="12" t="b">
        <f t="shared" si="23"/>
        <v>0</v>
      </c>
      <c r="AC40" s="87" t="str">
        <f t="shared" si="11"/>
        <v/>
      </c>
      <c r="AD40" s="99" t="str">
        <f t="shared" si="12"/>
        <v/>
      </c>
      <c r="AE40" s="93" t="str">
        <f t="shared" si="24"/>
        <v/>
      </c>
      <c r="AF40" s="66"/>
      <c r="AG40" s="67" t="str">
        <f t="shared" si="13"/>
        <v/>
      </c>
      <c r="AH40" s="11"/>
      <c r="AI40" s="119" t="str">
        <f t="shared" si="14"/>
        <v/>
      </c>
      <c r="AJ40" s="70"/>
      <c r="AK40" s="120" t="str">
        <f t="shared" si="15"/>
        <v/>
      </c>
      <c r="AL40" s="121">
        <f t="shared" si="16"/>
        <v>0</v>
      </c>
      <c r="AM40" s="45"/>
      <c r="AN40" s="120" t="str">
        <f t="shared" si="17"/>
        <v/>
      </c>
      <c r="AO40" s="122">
        <f t="shared" si="18"/>
        <v>0</v>
      </c>
    </row>
    <row r="41" spans="2:41" ht="15" customHeight="1" x14ac:dyDescent="0.2">
      <c r="B41">
        <v>24</v>
      </c>
      <c r="C41" s="26"/>
      <c r="D41" s="11"/>
      <c r="E41" s="11"/>
      <c r="F41" s="11"/>
      <c r="G41" s="40"/>
      <c r="H41" s="13"/>
      <c r="I41" s="14"/>
      <c r="J41" s="14"/>
      <c r="K41" s="14"/>
      <c r="L41" s="15"/>
      <c r="M41" s="4" t="str">
        <f t="shared" si="0"/>
        <v/>
      </c>
      <c r="N41" s="4" t="str">
        <f t="shared" si="1"/>
        <v/>
      </c>
      <c r="O41" s="4" t="str">
        <f t="shared" si="2"/>
        <v/>
      </c>
      <c r="P41" s="4" t="str">
        <f t="shared" si="3"/>
        <v/>
      </c>
      <c r="Q41" s="4" t="str">
        <f t="shared" si="4"/>
        <v/>
      </c>
      <c r="R41" s="4">
        <f t="shared" si="5"/>
        <v>0</v>
      </c>
      <c r="S41" s="12" t="b">
        <f t="shared" si="6"/>
        <v>0</v>
      </c>
      <c r="T41" s="12" t="b">
        <f t="shared" si="7"/>
        <v>0</v>
      </c>
      <c r="U41" s="12" t="b">
        <f t="shared" si="8"/>
        <v>0</v>
      </c>
      <c r="V41" s="12" t="b">
        <f t="shared" si="9"/>
        <v>0</v>
      </c>
      <c r="W41" s="12" t="b">
        <f t="shared" si="10"/>
        <v>0</v>
      </c>
      <c r="X41" s="12" t="b">
        <f t="shared" si="19"/>
        <v>0</v>
      </c>
      <c r="Y41" s="12" t="b">
        <f t="shared" si="20"/>
        <v>0</v>
      </c>
      <c r="Z41" s="12" t="b">
        <f t="shared" si="21"/>
        <v>0</v>
      </c>
      <c r="AA41" s="12" t="b">
        <f t="shared" si="22"/>
        <v>0</v>
      </c>
      <c r="AB41" s="12" t="b">
        <f t="shared" si="23"/>
        <v>0</v>
      </c>
      <c r="AC41" s="87" t="str">
        <f t="shared" si="11"/>
        <v/>
      </c>
      <c r="AD41" s="99" t="str">
        <f t="shared" si="12"/>
        <v/>
      </c>
      <c r="AE41" s="93" t="str">
        <f t="shared" si="24"/>
        <v/>
      </c>
      <c r="AF41" s="66"/>
      <c r="AG41" s="67" t="str">
        <f t="shared" si="13"/>
        <v/>
      </c>
      <c r="AH41" s="11"/>
      <c r="AI41" s="119" t="str">
        <f t="shared" si="14"/>
        <v/>
      </c>
      <c r="AJ41" s="70"/>
      <c r="AK41" s="120" t="str">
        <f t="shared" si="15"/>
        <v/>
      </c>
      <c r="AL41" s="121">
        <f t="shared" si="16"/>
        <v>0</v>
      </c>
      <c r="AM41" s="45"/>
      <c r="AN41" s="120" t="str">
        <f t="shared" si="17"/>
        <v/>
      </c>
      <c r="AO41" s="122">
        <f t="shared" si="18"/>
        <v>0</v>
      </c>
    </row>
    <row r="42" spans="2:41" ht="15" customHeight="1" x14ac:dyDescent="0.2">
      <c r="B42">
        <v>25</v>
      </c>
      <c r="C42" s="26"/>
      <c r="D42" s="11"/>
      <c r="E42" s="11"/>
      <c r="F42" s="11"/>
      <c r="G42" s="40"/>
      <c r="H42" s="13"/>
      <c r="I42" s="14"/>
      <c r="J42" s="14"/>
      <c r="K42" s="14"/>
      <c r="L42" s="15"/>
      <c r="M42" s="4" t="str">
        <f t="shared" si="0"/>
        <v/>
      </c>
      <c r="N42" s="4" t="str">
        <f t="shared" si="1"/>
        <v/>
      </c>
      <c r="O42" s="4" t="str">
        <f t="shared" si="2"/>
        <v/>
      </c>
      <c r="P42" s="4" t="str">
        <f t="shared" si="3"/>
        <v/>
      </c>
      <c r="Q42" s="4" t="str">
        <f t="shared" si="4"/>
        <v/>
      </c>
      <c r="R42" s="4">
        <f t="shared" si="5"/>
        <v>0</v>
      </c>
      <c r="S42" s="12" t="b">
        <f t="shared" si="6"/>
        <v>0</v>
      </c>
      <c r="T42" s="12" t="b">
        <f t="shared" si="7"/>
        <v>0</v>
      </c>
      <c r="U42" s="12" t="b">
        <f t="shared" si="8"/>
        <v>0</v>
      </c>
      <c r="V42" s="12" t="b">
        <f t="shared" si="9"/>
        <v>0</v>
      </c>
      <c r="W42" s="12" t="b">
        <f t="shared" si="10"/>
        <v>0</v>
      </c>
      <c r="X42" s="12" t="b">
        <f t="shared" si="19"/>
        <v>0</v>
      </c>
      <c r="Y42" s="12" t="b">
        <f t="shared" si="20"/>
        <v>0</v>
      </c>
      <c r="Z42" s="12" t="b">
        <f t="shared" si="21"/>
        <v>0</v>
      </c>
      <c r="AA42" s="12" t="b">
        <f t="shared" si="22"/>
        <v>0</v>
      </c>
      <c r="AB42" s="12" t="b">
        <f t="shared" si="23"/>
        <v>0</v>
      </c>
      <c r="AC42" s="87" t="str">
        <f t="shared" si="11"/>
        <v/>
      </c>
      <c r="AD42" s="99" t="str">
        <f t="shared" si="12"/>
        <v/>
      </c>
      <c r="AE42" s="93" t="str">
        <f t="shared" si="24"/>
        <v/>
      </c>
      <c r="AF42" s="66"/>
      <c r="AG42" s="67" t="str">
        <f t="shared" si="13"/>
        <v/>
      </c>
      <c r="AH42" s="11"/>
      <c r="AI42" s="119" t="str">
        <f t="shared" si="14"/>
        <v/>
      </c>
      <c r="AJ42" s="70"/>
      <c r="AK42" s="120" t="str">
        <f t="shared" si="15"/>
        <v/>
      </c>
      <c r="AL42" s="121">
        <f t="shared" si="16"/>
        <v>0</v>
      </c>
      <c r="AM42" s="45"/>
      <c r="AN42" s="120" t="str">
        <f t="shared" si="17"/>
        <v/>
      </c>
      <c r="AO42" s="122">
        <f t="shared" si="18"/>
        <v>0</v>
      </c>
    </row>
    <row r="43" spans="2:41" ht="15" customHeight="1" x14ac:dyDescent="0.2">
      <c r="B43">
        <v>26</v>
      </c>
      <c r="C43" s="26"/>
      <c r="D43" s="11"/>
      <c r="E43" s="11"/>
      <c r="F43" s="11"/>
      <c r="G43" s="40"/>
      <c r="H43" s="13"/>
      <c r="I43" s="14"/>
      <c r="J43" s="14"/>
      <c r="K43" s="14"/>
      <c r="L43" s="15"/>
      <c r="M43" s="4" t="str">
        <f t="shared" si="0"/>
        <v/>
      </c>
      <c r="N43" s="4" t="str">
        <f t="shared" si="1"/>
        <v/>
      </c>
      <c r="O43" s="4" t="str">
        <f t="shared" si="2"/>
        <v/>
      </c>
      <c r="P43" s="4" t="str">
        <f t="shared" si="3"/>
        <v/>
      </c>
      <c r="Q43" s="4" t="str">
        <f t="shared" si="4"/>
        <v/>
      </c>
      <c r="R43" s="4">
        <f t="shared" si="5"/>
        <v>0</v>
      </c>
      <c r="S43" s="12" t="b">
        <f t="shared" si="6"/>
        <v>0</v>
      </c>
      <c r="T43" s="12" t="b">
        <f t="shared" si="7"/>
        <v>0</v>
      </c>
      <c r="U43" s="12" t="b">
        <f t="shared" si="8"/>
        <v>0</v>
      </c>
      <c r="V43" s="12" t="b">
        <f t="shared" si="9"/>
        <v>0</v>
      </c>
      <c r="W43" s="12" t="b">
        <f t="shared" si="10"/>
        <v>0</v>
      </c>
      <c r="X43" s="12" t="b">
        <f t="shared" si="19"/>
        <v>0</v>
      </c>
      <c r="Y43" s="12" t="b">
        <f t="shared" si="20"/>
        <v>0</v>
      </c>
      <c r="Z43" s="12" t="b">
        <f t="shared" si="21"/>
        <v>0</v>
      </c>
      <c r="AA43" s="12" t="b">
        <f t="shared" si="22"/>
        <v>0</v>
      </c>
      <c r="AB43" s="12" t="b">
        <f t="shared" si="23"/>
        <v>0</v>
      </c>
      <c r="AC43" s="87" t="str">
        <f t="shared" si="11"/>
        <v/>
      </c>
      <c r="AD43" s="99" t="str">
        <f t="shared" si="12"/>
        <v/>
      </c>
      <c r="AE43" s="93" t="str">
        <f t="shared" si="24"/>
        <v/>
      </c>
      <c r="AF43" s="68" t="b">
        <f>IF($D$2=3,1,IF($D$2="3A",1,IF($D$2="3B",1,IF($D$2="3C",1))))</f>
        <v>0</v>
      </c>
      <c r="AG43" s="67" t="str">
        <f t="shared" si="13"/>
        <v/>
      </c>
      <c r="AH43" s="11"/>
      <c r="AI43" s="119" t="str">
        <f t="shared" si="14"/>
        <v/>
      </c>
      <c r="AJ43" s="70"/>
      <c r="AK43" s="120" t="str">
        <f t="shared" si="15"/>
        <v/>
      </c>
      <c r="AL43" s="121">
        <f t="shared" si="16"/>
        <v>0</v>
      </c>
      <c r="AM43" s="45"/>
      <c r="AN43" s="120" t="str">
        <f t="shared" si="17"/>
        <v/>
      </c>
      <c r="AO43" s="122">
        <f t="shared" si="18"/>
        <v>0</v>
      </c>
    </row>
    <row r="44" spans="2:41" ht="15" customHeight="1" x14ac:dyDescent="0.2">
      <c r="B44">
        <v>27</v>
      </c>
      <c r="C44" s="26"/>
      <c r="D44" s="11"/>
      <c r="E44" s="11"/>
      <c r="F44" s="11"/>
      <c r="G44" s="40"/>
      <c r="H44" s="13"/>
      <c r="I44" s="14"/>
      <c r="J44" s="14"/>
      <c r="K44" s="14"/>
      <c r="L44" s="15"/>
      <c r="M44" s="4" t="str">
        <f t="shared" si="0"/>
        <v/>
      </c>
      <c r="N44" s="4" t="str">
        <f t="shared" si="1"/>
        <v/>
      </c>
      <c r="O44" s="4" t="str">
        <f t="shared" si="2"/>
        <v/>
      </c>
      <c r="P44" s="4" t="str">
        <f t="shared" si="3"/>
        <v/>
      </c>
      <c r="Q44" s="4" t="str">
        <f t="shared" si="4"/>
        <v/>
      </c>
      <c r="R44" s="4">
        <f t="shared" si="5"/>
        <v>0</v>
      </c>
      <c r="S44" s="12" t="b">
        <f t="shared" si="6"/>
        <v>0</v>
      </c>
      <c r="T44" s="12" t="b">
        <f t="shared" si="7"/>
        <v>0</v>
      </c>
      <c r="U44" s="12" t="b">
        <f t="shared" si="8"/>
        <v>0</v>
      </c>
      <c r="V44" s="12" t="b">
        <f t="shared" si="9"/>
        <v>0</v>
      </c>
      <c r="W44" s="12" t="b">
        <f t="shared" si="10"/>
        <v>0</v>
      </c>
      <c r="X44" s="12" t="b">
        <f t="shared" si="19"/>
        <v>0</v>
      </c>
      <c r="Y44" s="12" t="b">
        <f t="shared" si="20"/>
        <v>0</v>
      </c>
      <c r="Z44" s="12" t="b">
        <f t="shared" si="21"/>
        <v>0</v>
      </c>
      <c r="AA44" s="12" t="b">
        <f t="shared" si="22"/>
        <v>0</v>
      </c>
      <c r="AB44" s="12" t="b">
        <f t="shared" si="23"/>
        <v>0</v>
      </c>
      <c r="AC44" s="87" t="str">
        <f t="shared" si="11"/>
        <v/>
      </c>
      <c r="AD44" s="99" t="str">
        <f t="shared" si="12"/>
        <v/>
      </c>
      <c r="AE44" s="93" t="str">
        <f t="shared" si="24"/>
        <v/>
      </c>
      <c r="AF44" s="68" t="b">
        <f>IF($D$2=4,2,IF($D$2="4A",2,IF($D$2="4B",2,IF($D$2="4C",2))))</f>
        <v>0</v>
      </c>
      <c r="AG44" s="67" t="str">
        <f t="shared" si="13"/>
        <v/>
      </c>
      <c r="AH44" s="11"/>
      <c r="AI44" s="119" t="str">
        <f t="shared" si="14"/>
        <v/>
      </c>
      <c r="AJ44" s="70"/>
      <c r="AK44" s="120" t="str">
        <f t="shared" si="15"/>
        <v/>
      </c>
      <c r="AL44" s="121">
        <f t="shared" si="16"/>
        <v>0</v>
      </c>
      <c r="AM44" s="45"/>
      <c r="AN44" s="120" t="str">
        <f t="shared" si="17"/>
        <v/>
      </c>
      <c r="AO44" s="122">
        <f t="shared" si="18"/>
        <v>0</v>
      </c>
    </row>
    <row r="45" spans="2:41" ht="15" customHeight="1" x14ac:dyDescent="0.2">
      <c r="B45">
        <v>28</v>
      </c>
      <c r="C45" s="26"/>
      <c r="D45" s="11"/>
      <c r="E45" s="11"/>
      <c r="F45" s="11"/>
      <c r="G45" s="40"/>
      <c r="H45" s="13"/>
      <c r="I45" s="14"/>
      <c r="J45" s="14"/>
      <c r="K45" s="14"/>
      <c r="L45" s="15"/>
      <c r="M45" s="4" t="str">
        <f t="shared" si="0"/>
        <v/>
      </c>
      <c r="N45" s="4" t="str">
        <f t="shared" si="1"/>
        <v/>
      </c>
      <c r="O45" s="4" t="str">
        <f t="shared" si="2"/>
        <v/>
      </c>
      <c r="P45" s="4" t="str">
        <f t="shared" si="3"/>
        <v/>
      </c>
      <c r="Q45" s="4" t="str">
        <f t="shared" si="4"/>
        <v/>
      </c>
      <c r="R45" s="4">
        <f t="shared" si="5"/>
        <v>0</v>
      </c>
      <c r="S45" s="12" t="b">
        <f t="shared" si="6"/>
        <v>0</v>
      </c>
      <c r="T45" s="12" t="b">
        <f t="shared" si="7"/>
        <v>0</v>
      </c>
      <c r="U45" s="12" t="b">
        <f t="shared" si="8"/>
        <v>0</v>
      </c>
      <c r="V45" s="12" t="b">
        <f t="shared" si="9"/>
        <v>0</v>
      </c>
      <c r="W45" s="12" t="b">
        <f t="shared" si="10"/>
        <v>0</v>
      </c>
      <c r="X45" s="12" t="b">
        <f t="shared" si="19"/>
        <v>0</v>
      </c>
      <c r="Y45" s="12" t="b">
        <f t="shared" si="20"/>
        <v>0</v>
      </c>
      <c r="Z45" s="12" t="b">
        <f t="shared" si="21"/>
        <v>0</v>
      </c>
      <c r="AA45" s="12" t="b">
        <f t="shared" si="22"/>
        <v>0</v>
      </c>
      <c r="AB45" s="12" t="b">
        <f t="shared" si="23"/>
        <v>0</v>
      </c>
      <c r="AC45" s="87" t="str">
        <f t="shared" si="11"/>
        <v/>
      </c>
      <c r="AD45" s="99" t="str">
        <f t="shared" si="12"/>
        <v/>
      </c>
      <c r="AE45" s="93" t="str">
        <f t="shared" si="24"/>
        <v/>
      </c>
      <c r="AF45" s="68" t="b">
        <f>IF($D$2=5,3,IF($D$2="5A",3,IF($D$2="5B",3,IF($D$2="5C",3))))</f>
        <v>0</v>
      </c>
      <c r="AG45" s="67" t="str">
        <f t="shared" si="13"/>
        <v/>
      </c>
      <c r="AH45" s="11"/>
      <c r="AI45" s="119" t="str">
        <f t="shared" si="14"/>
        <v/>
      </c>
      <c r="AJ45" s="70"/>
      <c r="AK45" s="120" t="str">
        <f t="shared" si="15"/>
        <v/>
      </c>
      <c r="AL45" s="121">
        <f t="shared" si="16"/>
        <v>0</v>
      </c>
      <c r="AM45" s="45"/>
      <c r="AN45" s="120" t="str">
        <f t="shared" si="17"/>
        <v/>
      </c>
      <c r="AO45" s="122">
        <f t="shared" si="18"/>
        <v>0</v>
      </c>
    </row>
    <row r="46" spans="2:41" ht="15" customHeight="1" x14ac:dyDescent="0.2">
      <c r="B46">
        <v>29</v>
      </c>
      <c r="C46" s="26"/>
      <c r="D46" s="11"/>
      <c r="E46" s="11"/>
      <c r="F46" s="11"/>
      <c r="G46" s="40"/>
      <c r="H46" s="13"/>
      <c r="I46" s="14"/>
      <c r="J46" s="14"/>
      <c r="K46" s="14"/>
      <c r="L46" s="15"/>
      <c r="M46" s="4" t="str">
        <f t="shared" si="0"/>
        <v/>
      </c>
      <c r="N46" s="4" t="str">
        <f t="shared" si="1"/>
        <v/>
      </c>
      <c r="O46" s="4" t="str">
        <f t="shared" si="2"/>
        <v/>
      </c>
      <c r="P46" s="4" t="str">
        <f t="shared" si="3"/>
        <v/>
      </c>
      <c r="Q46" s="4" t="str">
        <f t="shared" si="4"/>
        <v/>
      </c>
      <c r="R46" s="4">
        <f t="shared" si="5"/>
        <v>0</v>
      </c>
      <c r="S46" s="12" t="b">
        <f t="shared" si="6"/>
        <v>0</v>
      </c>
      <c r="T46" s="12" t="b">
        <f t="shared" si="7"/>
        <v>0</v>
      </c>
      <c r="U46" s="12" t="b">
        <f t="shared" si="8"/>
        <v>0</v>
      </c>
      <c r="V46" s="12" t="b">
        <f t="shared" si="9"/>
        <v>0</v>
      </c>
      <c r="W46" s="12" t="b">
        <f t="shared" si="10"/>
        <v>0</v>
      </c>
      <c r="X46" s="12" t="b">
        <f t="shared" si="19"/>
        <v>0</v>
      </c>
      <c r="Y46" s="12" t="b">
        <f t="shared" si="20"/>
        <v>0</v>
      </c>
      <c r="Z46" s="12" t="b">
        <f t="shared" si="21"/>
        <v>0</v>
      </c>
      <c r="AA46" s="12" t="b">
        <f t="shared" si="22"/>
        <v>0</v>
      </c>
      <c r="AB46" s="12" t="b">
        <f t="shared" si="23"/>
        <v>0</v>
      </c>
      <c r="AC46" s="87" t="str">
        <f t="shared" si="11"/>
        <v/>
      </c>
      <c r="AD46" s="99" t="str">
        <f t="shared" si="12"/>
        <v/>
      </c>
      <c r="AE46" s="93" t="str">
        <f t="shared" si="24"/>
        <v/>
      </c>
      <c r="AF46" s="68" t="b">
        <f>IF($D$2=6,4,IF($D$2="6A",4,IF($D$2="6B",4,IF($D$2="6C",4))))</f>
        <v>0</v>
      </c>
      <c r="AG46" s="67" t="str">
        <f t="shared" si="13"/>
        <v/>
      </c>
      <c r="AH46" s="11"/>
      <c r="AI46" s="119" t="str">
        <f t="shared" si="14"/>
        <v/>
      </c>
      <c r="AJ46" s="70"/>
      <c r="AK46" s="120" t="str">
        <f t="shared" si="15"/>
        <v/>
      </c>
      <c r="AL46" s="121">
        <f t="shared" si="16"/>
        <v>0</v>
      </c>
      <c r="AM46" s="45"/>
      <c r="AN46" s="120" t="str">
        <f t="shared" si="17"/>
        <v/>
      </c>
      <c r="AO46" s="122">
        <f t="shared" si="18"/>
        <v>0</v>
      </c>
    </row>
    <row r="47" spans="2:41" ht="15" customHeight="1" x14ac:dyDescent="0.2">
      <c r="B47">
        <v>30</v>
      </c>
      <c r="C47" s="26"/>
      <c r="D47" s="11"/>
      <c r="E47" s="11"/>
      <c r="F47" s="11"/>
      <c r="G47" s="40"/>
      <c r="H47" s="13"/>
      <c r="I47" s="14"/>
      <c r="J47" s="14"/>
      <c r="K47" s="14"/>
      <c r="L47" s="15"/>
      <c r="M47" s="4" t="str">
        <f t="shared" si="0"/>
        <v/>
      </c>
      <c r="N47" s="4" t="str">
        <f t="shared" si="1"/>
        <v/>
      </c>
      <c r="O47" s="4" t="str">
        <f t="shared" si="2"/>
        <v/>
      </c>
      <c r="P47" s="4" t="str">
        <f t="shared" si="3"/>
        <v/>
      </c>
      <c r="Q47" s="4" t="str">
        <f t="shared" si="4"/>
        <v/>
      </c>
      <c r="R47" s="4">
        <f t="shared" si="5"/>
        <v>0</v>
      </c>
      <c r="S47" s="12" t="b">
        <f t="shared" si="6"/>
        <v>0</v>
      </c>
      <c r="T47" s="12" t="b">
        <f t="shared" si="7"/>
        <v>0</v>
      </c>
      <c r="U47" s="12" t="b">
        <f t="shared" si="8"/>
        <v>0</v>
      </c>
      <c r="V47" s="12" t="b">
        <f t="shared" si="9"/>
        <v>0</v>
      </c>
      <c r="W47" s="12" t="b">
        <f t="shared" si="10"/>
        <v>0</v>
      </c>
      <c r="X47" s="12" t="b">
        <f t="shared" si="19"/>
        <v>0</v>
      </c>
      <c r="Y47" s="12" t="b">
        <f t="shared" si="20"/>
        <v>0</v>
      </c>
      <c r="Z47" s="12" t="b">
        <f t="shared" si="21"/>
        <v>0</v>
      </c>
      <c r="AA47" s="12" t="b">
        <f t="shared" si="22"/>
        <v>0</v>
      </c>
      <c r="AB47" s="12" t="b">
        <f t="shared" si="23"/>
        <v>0</v>
      </c>
      <c r="AC47" s="87" t="str">
        <f t="shared" si="11"/>
        <v/>
      </c>
      <c r="AD47" s="99" t="str">
        <f t="shared" si="12"/>
        <v/>
      </c>
      <c r="AE47" s="93" t="str">
        <f t="shared" si="24"/>
        <v/>
      </c>
      <c r="AF47" s="68" t="b">
        <f>IF($D$2=7,5,IF($D$2="7A",5,IF($D$2="7B",5,IF($D$2="7C",5))))</f>
        <v>0</v>
      </c>
      <c r="AG47" s="67" t="str">
        <f t="shared" si="13"/>
        <v/>
      </c>
      <c r="AH47" s="11"/>
      <c r="AI47" s="119" t="str">
        <f t="shared" si="14"/>
        <v/>
      </c>
      <c r="AJ47" s="70"/>
      <c r="AK47" s="120" t="str">
        <f t="shared" si="15"/>
        <v/>
      </c>
      <c r="AL47" s="121">
        <f t="shared" si="16"/>
        <v>0</v>
      </c>
      <c r="AM47" s="45"/>
      <c r="AN47" s="120" t="str">
        <f t="shared" si="17"/>
        <v/>
      </c>
      <c r="AO47" s="122">
        <f t="shared" si="18"/>
        <v>0</v>
      </c>
    </row>
    <row r="48" spans="2:41" ht="15" customHeight="1" x14ac:dyDescent="0.2">
      <c r="B48">
        <v>31</v>
      </c>
      <c r="C48" s="26"/>
      <c r="D48" s="11"/>
      <c r="E48" s="11"/>
      <c r="F48" s="11"/>
      <c r="G48" s="40"/>
      <c r="H48" s="13"/>
      <c r="I48" s="14"/>
      <c r="J48" s="14"/>
      <c r="K48" s="14"/>
      <c r="L48" s="15"/>
      <c r="M48" s="4" t="str">
        <f t="shared" si="0"/>
        <v/>
      </c>
      <c r="N48" s="4" t="str">
        <f t="shared" si="1"/>
        <v/>
      </c>
      <c r="O48" s="4" t="str">
        <f t="shared" si="2"/>
        <v/>
      </c>
      <c r="P48" s="4" t="str">
        <f t="shared" si="3"/>
        <v/>
      </c>
      <c r="Q48" s="4" t="str">
        <f t="shared" si="4"/>
        <v/>
      </c>
      <c r="R48" s="4">
        <f t="shared" si="5"/>
        <v>0</v>
      </c>
      <c r="S48" s="12" t="b">
        <f t="shared" si="6"/>
        <v>0</v>
      </c>
      <c r="T48" s="12" t="b">
        <f t="shared" si="7"/>
        <v>0</v>
      </c>
      <c r="U48" s="12" t="b">
        <f t="shared" si="8"/>
        <v>0</v>
      </c>
      <c r="V48" s="12" t="b">
        <f t="shared" si="9"/>
        <v>0</v>
      </c>
      <c r="W48" s="12" t="b">
        <f t="shared" si="10"/>
        <v>0</v>
      </c>
      <c r="X48" s="12" t="b">
        <f t="shared" si="19"/>
        <v>0</v>
      </c>
      <c r="Y48" s="12" t="b">
        <f t="shared" si="20"/>
        <v>0</v>
      </c>
      <c r="Z48" s="12" t="b">
        <f t="shared" si="21"/>
        <v>0</v>
      </c>
      <c r="AA48" s="12" t="b">
        <f t="shared" si="22"/>
        <v>0</v>
      </c>
      <c r="AB48" s="12" t="b">
        <f t="shared" si="23"/>
        <v>0</v>
      </c>
      <c r="AC48" s="87" t="str">
        <f t="shared" si="11"/>
        <v/>
      </c>
      <c r="AD48" s="99" t="str">
        <f t="shared" si="12"/>
        <v/>
      </c>
      <c r="AE48" s="93" t="str">
        <f t="shared" si="24"/>
        <v/>
      </c>
      <c r="AF48" s="68">
        <f>IF($D$2=8,6,IF($D$2="8A",6,IF($D$2="8B",6,IF($D$2="8C",6))))</f>
        <v>6</v>
      </c>
      <c r="AG48" s="67" t="str">
        <f t="shared" si="13"/>
        <v/>
      </c>
      <c r="AH48" s="11"/>
      <c r="AI48" s="119" t="str">
        <f t="shared" si="14"/>
        <v/>
      </c>
      <c r="AJ48" s="70"/>
      <c r="AK48" s="120" t="str">
        <f t="shared" si="15"/>
        <v/>
      </c>
      <c r="AL48" s="121">
        <f t="shared" si="16"/>
        <v>0</v>
      </c>
      <c r="AM48" s="45"/>
      <c r="AN48" s="120" t="str">
        <f t="shared" si="17"/>
        <v/>
      </c>
      <c r="AO48" s="122">
        <f t="shared" si="18"/>
        <v>0</v>
      </c>
    </row>
    <row r="49" spans="2:41" ht="15" customHeight="1" x14ac:dyDescent="0.2">
      <c r="B49">
        <v>32</v>
      </c>
      <c r="C49" s="26"/>
      <c r="D49" s="11"/>
      <c r="E49" s="11"/>
      <c r="F49" s="11"/>
      <c r="G49" s="40"/>
      <c r="H49" s="13"/>
      <c r="I49" s="14"/>
      <c r="J49" s="14"/>
      <c r="K49" s="14"/>
      <c r="L49" s="15"/>
      <c r="M49" s="4" t="str">
        <f t="shared" si="0"/>
        <v/>
      </c>
      <c r="N49" s="4" t="str">
        <f t="shared" si="1"/>
        <v/>
      </c>
      <c r="O49" s="4" t="str">
        <f t="shared" si="2"/>
        <v/>
      </c>
      <c r="P49" s="4" t="str">
        <f t="shared" si="3"/>
        <v/>
      </c>
      <c r="Q49" s="4" t="str">
        <f t="shared" si="4"/>
        <v/>
      </c>
      <c r="R49" s="4">
        <f t="shared" si="5"/>
        <v>0</v>
      </c>
      <c r="S49" s="12" t="b">
        <f t="shared" si="6"/>
        <v>0</v>
      </c>
      <c r="T49" s="12" t="b">
        <f t="shared" si="7"/>
        <v>0</v>
      </c>
      <c r="U49" s="12" t="b">
        <f t="shared" si="8"/>
        <v>0</v>
      </c>
      <c r="V49" s="12" t="b">
        <f t="shared" si="9"/>
        <v>0</v>
      </c>
      <c r="W49" s="12" t="b">
        <f t="shared" si="10"/>
        <v>0</v>
      </c>
      <c r="X49" s="12" t="b">
        <f t="shared" si="19"/>
        <v>0</v>
      </c>
      <c r="Y49" s="12" t="b">
        <f t="shared" si="20"/>
        <v>0</v>
      </c>
      <c r="Z49" s="12" t="b">
        <f t="shared" si="21"/>
        <v>0</v>
      </c>
      <c r="AA49" s="12" t="b">
        <f t="shared" si="22"/>
        <v>0</v>
      </c>
      <c r="AB49" s="12" t="b">
        <f t="shared" si="23"/>
        <v>0</v>
      </c>
      <c r="AC49" s="87" t="str">
        <f t="shared" si="11"/>
        <v/>
      </c>
      <c r="AD49" s="99" t="str">
        <f t="shared" si="12"/>
        <v/>
      </c>
      <c r="AE49" s="93" t="str">
        <f t="shared" si="24"/>
        <v/>
      </c>
      <c r="AF49" s="66"/>
      <c r="AG49" s="67" t="str">
        <f t="shared" si="13"/>
        <v/>
      </c>
      <c r="AH49" s="11"/>
      <c r="AI49" s="119" t="str">
        <f t="shared" si="14"/>
        <v/>
      </c>
      <c r="AJ49" s="70"/>
      <c r="AK49" s="120" t="str">
        <f t="shared" si="15"/>
        <v/>
      </c>
      <c r="AL49" s="121">
        <f t="shared" si="16"/>
        <v>0</v>
      </c>
      <c r="AM49" s="45"/>
      <c r="AN49" s="120" t="str">
        <f t="shared" si="17"/>
        <v/>
      </c>
      <c r="AO49" s="122">
        <f t="shared" si="18"/>
        <v>0</v>
      </c>
    </row>
    <row r="50" spans="2:41" ht="15" customHeight="1" x14ac:dyDescent="0.2">
      <c r="B50">
        <v>33</v>
      </c>
      <c r="C50" s="26"/>
      <c r="D50" s="11"/>
      <c r="E50" s="11"/>
      <c r="F50" s="11"/>
      <c r="G50" s="40"/>
      <c r="H50" s="13"/>
      <c r="I50" s="14"/>
      <c r="J50" s="14"/>
      <c r="K50" s="14"/>
      <c r="L50" s="15"/>
      <c r="M50" s="4" t="str">
        <f t="shared" si="0"/>
        <v/>
      </c>
      <c r="N50" s="4" t="str">
        <f t="shared" si="1"/>
        <v/>
      </c>
      <c r="O50" s="4" t="str">
        <f t="shared" si="2"/>
        <v/>
      </c>
      <c r="P50" s="4" t="str">
        <f t="shared" si="3"/>
        <v/>
      </c>
      <c r="Q50" s="4" t="str">
        <f t="shared" si="4"/>
        <v/>
      </c>
      <c r="R50" s="4">
        <f t="shared" si="5"/>
        <v>0</v>
      </c>
      <c r="S50" s="12" t="b">
        <f t="shared" si="6"/>
        <v>0</v>
      </c>
      <c r="T50" s="12" t="b">
        <f t="shared" si="7"/>
        <v>0</v>
      </c>
      <c r="U50" s="12" t="b">
        <f t="shared" si="8"/>
        <v>0</v>
      </c>
      <c r="V50" s="12" t="b">
        <f t="shared" si="9"/>
        <v>0</v>
      </c>
      <c r="W50" s="12" t="b">
        <f t="shared" si="10"/>
        <v>0</v>
      </c>
      <c r="X50" s="12" t="b">
        <f t="shared" si="19"/>
        <v>0</v>
      </c>
      <c r="Y50" s="12" t="b">
        <f t="shared" si="20"/>
        <v>0</v>
      </c>
      <c r="Z50" s="12" t="b">
        <f t="shared" si="21"/>
        <v>0</v>
      </c>
      <c r="AA50" s="12" t="b">
        <f t="shared" si="22"/>
        <v>0</v>
      </c>
      <c r="AB50" s="12" t="b">
        <f t="shared" si="23"/>
        <v>0</v>
      </c>
      <c r="AC50" s="87" t="str">
        <f t="shared" si="11"/>
        <v/>
      </c>
      <c r="AD50" s="99" t="str">
        <f t="shared" si="12"/>
        <v/>
      </c>
      <c r="AE50" s="93" t="str">
        <f t="shared" si="24"/>
        <v/>
      </c>
      <c r="AF50" s="66"/>
      <c r="AG50" s="67" t="str">
        <f t="shared" si="13"/>
        <v/>
      </c>
      <c r="AH50" s="11"/>
      <c r="AI50" s="119" t="str">
        <f t="shared" si="14"/>
        <v/>
      </c>
      <c r="AJ50" s="70"/>
      <c r="AK50" s="120" t="str">
        <f t="shared" si="15"/>
        <v/>
      </c>
      <c r="AL50" s="121">
        <f t="shared" si="16"/>
        <v>0</v>
      </c>
      <c r="AM50" s="45"/>
      <c r="AN50" s="120" t="str">
        <f t="shared" si="17"/>
        <v/>
      </c>
      <c r="AO50" s="122">
        <f t="shared" si="18"/>
        <v>0</v>
      </c>
    </row>
    <row r="51" spans="2:41" ht="15" customHeight="1" x14ac:dyDescent="0.2">
      <c r="B51">
        <v>34</v>
      </c>
      <c r="C51" s="26"/>
      <c r="D51" s="11"/>
      <c r="E51" s="11"/>
      <c r="F51" s="41"/>
      <c r="G51" s="40"/>
      <c r="H51" s="13"/>
      <c r="I51" s="14"/>
      <c r="J51" s="14"/>
      <c r="K51" s="14"/>
      <c r="L51" s="15"/>
      <c r="M51" s="4" t="str">
        <f t="shared" si="0"/>
        <v/>
      </c>
      <c r="N51" s="4" t="str">
        <f t="shared" si="1"/>
        <v/>
      </c>
      <c r="O51" s="4" t="str">
        <f t="shared" si="2"/>
        <v/>
      </c>
      <c r="P51" s="4" t="str">
        <f t="shared" si="3"/>
        <v/>
      </c>
      <c r="Q51" s="4" t="str">
        <f t="shared" si="4"/>
        <v/>
      </c>
      <c r="R51" s="4">
        <f t="shared" si="5"/>
        <v>0</v>
      </c>
      <c r="S51" s="12" t="b">
        <f t="shared" si="6"/>
        <v>0</v>
      </c>
      <c r="T51" s="12" t="b">
        <f t="shared" si="7"/>
        <v>0</v>
      </c>
      <c r="U51" s="12" t="b">
        <f t="shared" si="8"/>
        <v>0</v>
      </c>
      <c r="V51" s="12" t="b">
        <f t="shared" si="9"/>
        <v>0</v>
      </c>
      <c r="W51" s="12" t="b">
        <f t="shared" si="10"/>
        <v>0</v>
      </c>
      <c r="X51" s="12" t="b">
        <f t="shared" si="19"/>
        <v>0</v>
      </c>
      <c r="Y51" s="12" t="b">
        <f t="shared" si="20"/>
        <v>0</v>
      </c>
      <c r="Z51" s="12" t="b">
        <f t="shared" si="21"/>
        <v>0</v>
      </c>
      <c r="AA51" s="12" t="b">
        <f t="shared" si="22"/>
        <v>0</v>
      </c>
      <c r="AB51" s="12" t="b">
        <f t="shared" si="23"/>
        <v>0</v>
      </c>
      <c r="AC51" s="87" t="str">
        <f t="shared" si="11"/>
        <v/>
      </c>
      <c r="AD51" s="99" t="str">
        <f t="shared" si="12"/>
        <v/>
      </c>
      <c r="AE51" s="93" t="str">
        <f t="shared" si="24"/>
        <v/>
      </c>
      <c r="AF51" s="69"/>
      <c r="AG51" s="67" t="str">
        <f t="shared" si="13"/>
        <v/>
      </c>
      <c r="AH51" s="11"/>
      <c r="AI51" s="119" t="str">
        <f t="shared" si="14"/>
        <v/>
      </c>
      <c r="AJ51" s="70"/>
      <c r="AK51" s="120" t="str">
        <f t="shared" si="15"/>
        <v/>
      </c>
      <c r="AL51" s="121">
        <f t="shared" si="16"/>
        <v>0</v>
      </c>
      <c r="AM51" s="45"/>
      <c r="AN51" s="120" t="str">
        <f t="shared" si="17"/>
        <v/>
      </c>
      <c r="AO51" s="122">
        <f t="shared" si="18"/>
        <v>0</v>
      </c>
    </row>
    <row r="52" spans="2:41" ht="15" customHeight="1" x14ac:dyDescent="0.2">
      <c r="B52">
        <v>35</v>
      </c>
      <c r="C52" s="26"/>
      <c r="D52" s="11"/>
      <c r="E52" s="11"/>
      <c r="F52" s="41"/>
      <c r="G52" s="40"/>
      <c r="H52" s="13"/>
      <c r="I52" s="14"/>
      <c r="J52" s="14"/>
      <c r="K52" s="14"/>
      <c r="L52" s="15"/>
      <c r="M52" s="4" t="str">
        <f t="shared" si="0"/>
        <v/>
      </c>
      <c r="N52" s="4" t="str">
        <f t="shared" si="1"/>
        <v/>
      </c>
      <c r="O52" s="4" t="str">
        <f t="shared" si="2"/>
        <v/>
      </c>
      <c r="P52" s="4" t="str">
        <f t="shared" si="3"/>
        <v/>
      </c>
      <c r="Q52" s="4" t="str">
        <f t="shared" si="4"/>
        <v/>
      </c>
      <c r="R52" s="4">
        <f t="shared" si="5"/>
        <v>0</v>
      </c>
      <c r="S52" s="12" t="b">
        <f t="shared" si="6"/>
        <v>0</v>
      </c>
      <c r="T52" s="12" t="b">
        <f t="shared" si="7"/>
        <v>0</v>
      </c>
      <c r="U52" s="12" t="b">
        <f t="shared" si="8"/>
        <v>0</v>
      </c>
      <c r="V52" s="12" t="b">
        <f t="shared" si="9"/>
        <v>0</v>
      </c>
      <c r="W52" s="12" t="b">
        <f t="shared" si="10"/>
        <v>0</v>
      </c>
      <c r="X52" s="12" t="b">
        <f t="shared" si="19"/>
        <v>0</v>
      </c>
      <c r="Y52" s="12" t="b">
        <f t="shared" si="20"/>
        <v>0</v>
      </c>
      <c r="Z52" s="12" t="b">
        <f t="shared" si="21"/>
        <v>0</v>
      </c>
      <c r="AA52" s="12" t="b">
        <f t="shared" si="22"/>
        <v>0</v>
      </c>
      <c r="AB52" s="12" t="b">
        <f t="shared" si="23"/>
        <v>0</v>
      </c>
      <c r="AC52" s="87" t="str">
        <f t="shared" si="11"/>
        <v/>
      </c>
      <c r="AD52" s="99" t="str">
        <f t="shared" si="12"/>
        <v/>
      </c>
      <c r="AE52" s="93" t="str">
        <f t="shared" si="24"/>
        <v/>
      </c>
      <c r="AF52" s="69"/>
      <c r="AG52" s="67" t="str">
        <f t="shared" si="13"/>
        <v/>
      </c>
      <c r="AH52" s="11"/>
      <c r="AI52" s="119" t="str">
        <f t="shared" si="14"/>
        <v/>
      </c>
      <c r="AJ52" s="70"/>
      <c r="AK52" s="120" t="str">
        <f t="shared" si="15"/>
        <v/>
      </c>
      <c r="AL52" s="121">
        <f t="shared" si="16"/>
        <v>0</v>
      </c>
      <c r="AM52" s="45"/>
      <c r="AN52" s="120" t="str">
        <f t="shared" si="17"/>
        <v/>
      </c>
      <c r="AO52" s="122">
        <f t="shared" si="18"/>
        <v>0</v>
      </c>
    </row>
    <row r="53" spans="2:41" ht="15" customHeight="1" thickBot="1" x14ac:dyDescent="0.25">
      <c r="B53">
        <v>36</v>
      </c>
      <c r="C53" s="26"/>
      <c r="D53" s="35"/>
      <c r="E53" s="35"/>
      <c r="F53" s="42"/>
      <c r="G53" s="43"/>
      <c r="H53" s="13"/>
      <c r="I53" s="14"/>
      <c r="J53" s="14"/>
      <c r="K53" s="14"/>
      <c r="L53" s="15"/>
      <c r="M53" s="4" t="str">
        <f t="shared" si="0"/>
        <v/>
      </c>
      <c r="N53" s="4" t="str">
        <f t="shared" si="1"/>
        <v/>
      </c>
      <c r="O53" s="4" t="str">
        <f t="shared" si="2"/>
        <v/>
      </c>
      <c r="P53" s="4" t="str">
        <f t="shared" si="3"/>
        <v/>
      </c>
      <c r="Q53" s="4" t="str">
        <f t="shared" si="4"/>
        <v/>
      </c>
      <c r="R53" s="4">
        <f t="shared" si="5"/>
        <v>0</v>
      </c>
      <c r="S53" s="12" t="b">
        <f t="shared" si="6"/>
        <v>0</v>
      </c>
      <c r="T53" s="12" t="b">
        <f t="shared" si="7"/>
        <v>0</v>
      </c>
      <c r="U53" s="12" t="b">
        <f t="shared" si="8"/>
        <v>0</v>
      </c>
      <c r="V53" s="12" t="b">
        <f t="shared" si="9"/>
        <v>0</v>
      </c>
      <c r="W53" s="12" t="b">
        <f t="shared" si="10"/>
        <v>0</v>
      </c>
      <c r="X53" s="12" t="b">
        <f t="shared" si="19"/>
        <v>0</v>
      </c>
      <c r="Y53" s="12" t="b">
        <f t="shared" si="20"/>
        <v>0</v>
      </c>
      <c r="Z53" s="12" t="b">
        <f t="shared" si="21"/>
        <v>0</v>
      </c>
      <c r="AA53" s="12" t="b">
        <f t="shared" si="22"/>
        <v>0</v>
      </c>
      <c r="AB53" s="12" t="b">
        <f t="shared" si="23"/>
        <v>0</v>
      </c>
      <c r="AC53" s="88" t="str">
        <f t="shared" si="11"/>
        <v/>
      </c>
      <c r="AD53" s="101" t="str">
        <f t="shared" si="12"/>
        <v/>
      </c>
      <c r="AE53" s="93" t="str">
        <f t="shared" si="24"/>
        <v/>
      </c>
      <c r="AF53" s="69"/>
      <c r="AG53" s="67" t="str">
        <f t="shared" si="13"/>
        <v/>
      </c>
      <c r="AH53" s="11"/>
      <c r="AI53" s="119" t="str">
        <f t="shared" si="14"/>
        <v/>
      </c>
      <c r="AJ53" s="70"/>
      <c r="AK53" s="120" t="str">
        <f t="shared" si="15"/>
        <v/>
      </c>
      <c r="AL53" s="121">
        <f t="shared" si="16"/>
        <v>0</v>
      </c>
      <c r="AM53" s="46"/>
      <c r="AN53" s="120" t="str">
        <f t="shared" si="17"/>
        <v/>
      </c>
      <c r="AO53" s="122">
        <f t="shared" si="18"/>
        <v>0</v>
      </c>
    </row>
    <row r="54" spans="2:41" ht="15" customHeight="1" thickBot="1" x14ac:dyDescent="0.25">
      <c r="B54" t="s">
        <v>83</v>
      </c>
      <c r="C54" s="128">
        <f>COUNTA(C18:C53)</f>
        <v>0</v>
      </c>
      <c r="D54" s="152" t="s">
        <v>50</v>
      </c>
      <c r="E54" s="153"/>
      <c r="F54" s="153"/>
      <c r="G54" s="154"/>
      <c r="H54" s="48">
        <f>IF(M54=0,0,IF(M54&gt;0,M55))</f>
        <v>0</v>
      </c>
      <c r="I54" s="47">
        <f>IF(N54=0,0,IF(N54&gt;0,N55))</f>
        <v>0</v>
      </c>
      <c r="J54" s="47">
        <f>IF(O54=0,0,IF(O54&gt;0,O55))</f>
        <v>0</v>
      </c>
      <c r="K54" s="47">
        <f>IF(P54=0,0,IF(P54&gt;0,P55))</f>
        <v>0</v>
      </c>
      <c r="L54" s="47">
        <f>IF(Q54=0,0,IF(Q54&gt;0,Q55))</f>
        <v>0</v>
      </c>
      <c r="M54" s="38">
        <f>SUM(M18:M53)</f>
        <v>0</v>
      </c>
      <c r="N54" s="38">
        <f>SUM(N18:N53)</f>
        <v>0</v>
      </c>
      <c r="O54" s="38">
        <f>SUM(O18:O53)</f>
        <v>0</v>
      </c>
      <c r="P54" s="38">
        <f>SUM(P18:P53)</f>
        <v>0</v>
      </c>
      <c r="Q54" s="38">
        <f>SUM(Q18:Q53)</f>
        <v>0</v>
      </c>
      <c r="R54" s="36">
        <f>SUM(AD18:AD53)</f>
        <v>0</v>
      </c>
      <c r="S54" s="36">
        <f t="shared" ref="S54:AB54" si="25">SUM(S18:S53)</f>
        <v>0</v>
      </c>
      <c r="T54" s="36">
        <f t="shared" si="25"/>
        <v>0</v>
      </c>
      <c r="U54" s="36">
        <f t="shared" si="25"/>
        <v>0</v>
      </c>
      <c r="V54" s="36">
        <f t="shared" si="25"/>
        <v>0</v>
      </c>
      <c r="W54" s="36">
        <f t="shared" si="25"/>
        <v>0</v>
      </c>
      <c r="X54" s="36">
        <f t="shared" si="25"/>
        <v>0</v>
      </c>
      <c r="Y54" s="36">
        <f t="shared" si="25"/>
        <v>0</v>
      </c>
      <c r="Z54" s="36">
        <f t="shared" si="25"/>
        <v>0</v>
      </c>
      <c r="AA54" s="36">
        <f t="shared" si="25"/>
        <v>0</v>
      </c>
      <c r="AB54" s="36">
        <f t="shared" si="25"/>
        <v>0</v>
      </c>
      <c r="AC54" s="89"/>
      <c r="AD54" s="100" t="str">
        <f>IF(R54=0,"",IF(R54&gt;0,$R$55))</f>
        <v/>
      </c>
      <c r="AE54" s="17" t="str">
        <f>IF(AE55=0,"",IF(AE55&gt;0,AE55/AF55))</f>
        <v/>
      </c>
      <c r="AF54" s="4">
        <f>SUM(AF43:AF53)</f>
        <v>6</v>
      </c>
      <c r="AG54" s="74" t="str">
        <f>IF(E55=0,"",IF(E55&gt;0,AG55/E55))</f>
        <v/>
      </c>
      <c r="AH54" s="75" t="str">
        <f>IF(C54=0,"",IF(C54&gt;0,AH56/C54))</f>
        <v/>
      </c>
      <c r="AI54" s="76"/>
      <c r="AJ54" s="77" t="str">
        <f>IF(AL54=0,"",IF(AL54&gt;0,AL54/AJ55))</f>
        <v/>
      </c>
      <c r="AK54" s="76"/>
      <c r="AL54" s="76">
        <f>SUM(AL18:AL53)</f>
        <v>0</v>
      </c>
      <c r="AM54" s="77" t="str">
        <f>IF(AO54=0,"",IF(AO54&gt;0,AO54/AM55))</f>
        <v/>
      </c>
      <c r="AN54" s="16"/>
      <c r="AO54" s="18">
        <f>SUM(AO18:AO53)</f>
        <v>0</v>
      </c>
    </row>
    <row r="55" spans="2:41" x14ac:dyDescent="0.2">
      <c r="E55" s="2">
        <f>COUNTA(E18:E53)</f>
        <v>0</v>
      </c>
      <c r="F55" s="2">
        <f>COUNTA(F18:F53)</f>
        <v>0</v>
      </c>
      <c r="H55" s="139" t="s">
        <v>34</v>
      </c>
      <c r="I55" s="145"/>
      <c r="J55" s="140"/>
      <c r="K55" s="139" t="s">
        <v>35</v>
      </c>
      <c r="L55" s="140"/>
      <c r="M55" s="107" t="e">
        <f>M54/M56</f>
        <v>#DIV/0!</v>
      </c>
      <c r="N55" s="107" t="e">
        <f>N54/N56</f>
        <v>#DIV/0!</v>
      </c>
      <c r="O55" s="107" t="e">
        <f>O54/O56</f>
        <v>#DIV/0!</v>
      </c>
      <c r="P55" s="107" t="e">
        <f>P54/P56</f>
        <v>#DIV/0!</v>
      </c>
      <c r="Q55" s="107" t="e">
        <f>Q54/Q56</f>
        <v>#DIV/0!</v>
      </c>
      <c r="R55" s="107" t="e">
        <f>R54/R57</f>
        <v>#DIV/0!</v>
      </c>
      <c r="S55" s="12">
        <f>S54/10</f>
        <v>0</v>
      </c>
      <c r="T55" s="12">
        <f t="shared" ref="T55:AB55" si="26">T54/10</f>
        <v>0</v>
      </c>
      <c r="U55" s="12">
        <f t="shared" si="26"/>
        <v>0</v>
      </c>
      <c r="V55" s="12">
        <f t="shared" si="26"/>
        <v>0</v>
      </c>
      <c r="W55" s="12">
        <f t="shared" si="26"/>
        <v>0</v>
      </c>
      <c r="X55" s="12">
        <f t="shared" si="26"/>
        <v>0</v>
      </c>
      <c r="Y55" s="12">
        <f t="shared" si="26"/>
        <v>0</v>
      </c>
      <c r="Z55" s="12">
        <f t="shared" si="26"/>
        <v>0</v>
      </c>
      <c r="AA55" s="12">
        <f t="shared" si="26"/>
        <v>0</v>
      </c>
      <c r="AB55" s="12">
        <f t="shared" si="26"/>
        <v>0</v>
      </c>
      <c r="AC55" s="12"/>
      <c r="AD55" s="3"/>
      <c r="AE55" s="2">
        <f>COUNTIF(AE18:AE53,1)</f>
        <v>0</v>
      </c>
      <c r="AF55" s="3">
        <f>AF54*C54</f>
        <v>0</v>
      </c>
      <c r="AG55" s="19">
        <f>SUM(AG18:AG52)</f>
        <v>0</v>
      </c>
      <c r="AH55" s="2">
        <f>COUNTA(AH18:AH53)</f>
        <v>0</v>
      </c>
      <c r="AI55" s="3"/>
      <c r="AJ55" s="2">
        <f>COUNTA(AJ18:AJ53)</f>
        <v>0</v>
      </c>
      <c r="AK55" s="2"/>
      <c r="AL55" s="2"/>
      <c r="AM55" s="2">
        <f>COUNTA(AM18:AM53)</f>
        <v>0</v>
      </c>
      <c r="AN55" s="3"/>
      <c r="AO55" s="3"/>
    </row>
    <row r="56" spans="2:41" ht="13.5" thickBot="1" x14ac:dyDescent="0.25">
      <c r="E56" s="3"/>
      <c r="F56" s="3"/>
      <c r="H56" s="129" t="str">
        <f>IF(C54=0,"",IF(C54&gt;0,(H54+I54+J54)/3))</f>
        <v/>
      </c>
      <c r="I56" s="130"/>
      <c r="J56" s="131"/>
      <c r="K56" s="129" t="str">
        <f>IF(C54=0,"",IF(C54&gt;0,(K54+L54)/2))</f>
        <v/>
      </c>
      <c r="L56" s="131"/>
      <c r="M56" s="3">
        <f>COUNTA(H18:H53)</f>
        <v>0</v>
      </c>
      <c r="N56" s="3">
        <f>COUNTA(I18:I53)</f>
        <v>0</v>
      </c>
      <c r="O56" s="3">
        <f>COUNTA(J18:J53)</f>
        <v>0</v>
      </c>
      <c r="P56" s="3">
        <f>COUNTA(K18:K53)</f>
        <v>0</v>
      </c>
      <c r="Q56" s="3">
        <f>COUNTA(L18:L53)</f>
        <v>0</v>
      </c>
      <c r="R56" s="3">
        <f>COUNTIF(AD18:AD53,"")</f>
        <v>36</v>
      </c>
      <c r="S56" s="12" t="e">
        <f>S54/D66*D68</f>
        <v>#DIV/0!</v>
      </c>
      <c r="T56" s="12" t="e">
        <f>T54/E66*E68</f>
        <v>#DIV/0!</v>
      </c>
      <c r="U56" s="12" t="e">
        <f>U54/F66*F68</f>
        <v>#DIV/0!</v>
      </c>
      <c r="V56" s="12" t="e">
        <f>V54/G66*G68</f>
        <v>#DIV/0!</v>
      </c>
      <c r="W56" s="12" t="e">
        <f>W54/H66*H68</f>
        <v>#DIV/0!</v>
      </c>
      <c r="X56" s="12" t="e">
        <f>X54/D67*D70</f>
        <v>#DIV/0!</v>
      </c>
      <c r="Y56" s="12" t="e">
        <f>Y54/E67*E70</f>
        <v>#DIV/0!</v>
      </c>
      <c r="Z56" s="12" t="e">
        <f>Z54/F67*F70</f>
        <v>#DIV/0!</v>
      </c>
      <c r="AA56" s="12" t="e">
        <f>AA54/G67*G70</f>
        <v>#DIV/0!</v>
      </c>
      <c r="AB56" s="12" t="e">
        <f>AB54/H67*H70</f>
        <v>#DIV/0!</v>
      </c>
      <c r="AE56" s="3"/>
      <c r="AF56" s="3"/>
      <c r="AG56" s="3"/>
      <c r="AH56" s="2">
        <f>(C54-AH55)</f>
        <v>0</v>
      </c>
      <c r="AI56" s="3"/>
      <c r="AJ56" s="2"/>
      <c r="AK56" s="2"/>
      <c r="AL56" s="2"/>
      <c r="AM56" s="2"/>
      <c r="AN56" s="3"/>
      <c r="AO56" s="3"/>
    </row>
    <row r="57" spans="2:41" ht="20.25" thickBot="1" x14ac:dyDescent="0.45">
      <c r="C57" s="110" t="s">
        <v>0</v>
      </c>
      <c r="D57" s="108">
        <f>D2</f>
        <v>8</v>
      </c>
      <c r="E57" s="109">
        <f>E2</f>
        <v>0</v>
      </c>
      <c r="F57" s="20"/>
      <c r="H57" s="105"/>
      <c r="I57" s="105"/>
      <c r="J57" s="105"/>
      <c r="K57" s="105"/>
      <c r="L57" s="105"/>
      <c r="N57" s="3"/>
      <c r="O57" s="3"/>
      <c r="P57" s="3"/>
      <c r="Q57" s="3"/>
      <c r="R57" s="3">
        <f>36-R56</f>
        <v>0</v>
      </c>
      <c r="X57" s="3"/>
      <c r="AE57" s="3"/>
      <c r="AF57" s="3"/>
      <c r="AG57" s="3"/>
      <c r="AH57" s="2"/>
      <c r="AI57" s="3"/>
      <c r="AJ57" s="2"/>
      <c r="AK57" s="2"/>
      <c r="AL57" s="2"/>
      <c r="AM57" s="2"/>
      <c r="AN57" s="3"/>
      <c r="AO57" s="3"/>
    </row>
    <row r="58" spans="2:41" ht="20.25" thickBot="1" x14ac:dyDescent="0.45">
      <c r="C58" s="110" t="s">
        <v>72</v>
      </c>
      <c r="D58" s="141">
        <f>D3</f>
        <v>43803</v>
      </c>
      <c r="E58" s="142"/>
      <c r="F58" s="20"/>
      <c r="H58" s="105"/>
      <c r="I58" s="105"/>
      <c r="J58" s="105"/>
      <c r="K58" s="105"/>
      <c r="L58" s="105"/>
      <c r="M58" s="3"/>
      <c r="N58" s="3"/>
      <c r="O58" s="3"/>
      <c r="P58" s="3"/>
      <c r="Q58" s="3"/>
      <c r="R58" s="3"/>
      <c r="X58" s="3"/>
      <c r="AE58" s="3"/>
      <c r="AF58" s="3"/>
      <c r="AG58" s="3"/>
      <c r="AH58" s="2"/>
      <c r="AI58" s="3"/>
      <c r="AJ58" s="2"/>
      <c r="AK58" s="2"/>
      <c r="AL58" s="2"/>
      <c r="AM58" s="2"/>
      <c r="AN58" s="3"/>
      <c r="AO58" s="3"/>
    </row>
    <row r="59" spans="2:41" x14ac:dyDescent="0.2">
      <c r="E59" s="28"/>
      <c r="F59" s="20"/>
      <c r="S59" s="3"/>
      <c r="X59" s="3"/>
      <c r="AE59" s="20"/>
      <c r="AF59" s="20"/>
      <c r="AG59" s="20"/>
    </row>
    <row r="60" spans="2:41" x14ac:dyDescent="0.2">
      <c r="D60" s="4" t="s">
        <v>4</v>
      </c>
      <c r="E60" s="4" t="s">
        <v>5</v>
      </c>
      <c r="F60" s="4" t="s">
        <v>3</v>
      </c>
      <c r="G60" s="4" t="s">
        <v>6</v>
      </c>
      <c r="H60" s="4" t="s">
        <v>7</v>
      </c>
      <c r="I60" s="4" t="s">
        <v>51</v>
      </c>
      <c r="J60" s="4" t="s">
        <v>10</v>
      </c>
      <c r="K60" s="4" t="s">
        <v>26</v>
      </c>
      <c r="L60" s="4" t="s">
        <v>52</v>
      </c>
      <c r="X60" s="3"/>
      <c r="AC60" s="21" t="s">
        <v>27</v>
      </c>
      <c r="AD60" s="4" t="s">
        <v>27</v>
      </c>
      <c r="AE60" s="4" t="s">
        <v>53</v>
      </c>
      <c r="AF60" s="21" t="s">
        <v>28</v>
      </c>
      <c r="AG60" s="21"/>
    </row>
    <row r="61" spans="2:41" x14ac:dyDescent="0.2">
      <c r="D61" s="12" t="e">
        <f>M55</f>
        <v>#DIV/0!</v>
      </c>
      <c r="E61" s="12" t="e">
        <f>N55</f>
        <v>#DIV/0!</v>
      </c>
      <c r="F61" s="12" t="e">
        <f>O55</f>
        <v>#DIV/0!</v>
      </c>
      <c r="G61" s="12" t="e">
        <f>P55</f>
        <v>#DIV/0!</v>
      </c>
      <c r="H61" s="12" t="e">
        <f>Q55</f>
        <v>#DIV/0!</v>
      </c>
      <c r="I61" s="12" t="str">
        <f>$AD$54</f>
        <v/>
      </c>
      <c r="J61" s="22" t="str">
        <f>$AE$54</f>
        <v/>
      </c>
      <c r="K61" s="12" t="str">
        <f>$AG$54</f>
        <v/>
      </c>
      <c r="L61" s="12" t="str">
        <f>$AH$54</f>
        <v/>
      </c>
      <c r="AC61" s="12" t="str">
        <f>$AJ$54</f>
        <v/>
      </c>
      <c r="AD61" s="12" t="str">
        <f>$AJ$54</f>
        <v/>
      </c>
      <c r="AE61" s="12" t="str">
        <f>$AM$54</f>
        <v/>
      </c>
      <c r="AF61" s="23">
        <f>$G$54</f>
        <v>0</v>
      </c>
      <c r="AG61" s="20"/>
    </row>
    <row r="62" spans="2:41" x14ac:dyDescent="0.2">
      <c r="E62" s="28"/>
      <c r="F62" s="20"/>
      <c r="AE62" s="20"/>
      <c r="AF62" s="20"/>
      <c r="AG62" s="20"/>
    </row>
    <row r="63" spans="2:41" x14ac:dyDescent="0.2">
      <c r="E63" s="28"/>
      <c r="F63" s="20"/>
      <c r="AE63" s="20"/>
      <c r="AF63" s="20"/>
      <c r="AG63" s="20"/>
    </row>
    <row r="64" spans="2:41" x14ac:dyDescent="0.2">
      <c r="C64" s="7"/>
      <c r="D64" s="4" t="str">
        <f>IF($E$7="ja","A",IF($E$7="nee",1))</f>
        <v>A</v>
      </c>
      <c r="E64" s="4" t="str">
        <f>IF($E$7="ja","B",IF($E$7="nee",2))</f>
        <v>B</v>
      </c>
      <c r="F64" s="4" t="str">
        <f>IF($E$7="ja","C",IF($E$7="nee",3))</f>
        <v>C</v>
      </c>
      <c r="G64" s="4" t="str">
        <f>IF($E$7="ja","D",IF($E$7="nee",4))</f>
        <v>D</v>
      </c>
      <c r="H64" s="4" t="str">
        <f>IF($E$7="ja","E",IF($E$7="nee",5))</f>
        <v>E</v>
      </c>
    </row>
    <row r="65" spans="3:8" x14ac:dyDescent="0.2">
      <c r="C65" s="7" t="s">
        <v>69</v>
      </c>
      <c r="D65" s="12">
        <f>IF($E$7="ja",0.25,IF($E$7="nee",0.2))</f>
        <v>0.25</v>
      </c>
      <c r="E65" s="12">
        <f>IF($E$7="ja",0.25,IF($E$7="nee",0.2))</f>
        <v>0.25</v>
      </c>
      <c r="F65" s="12">
        <f>IF($E$7="ja",0.25,IF($E$7="nee",0.2))</f>
        <v>0.25</v>
      </c>
      <c r="G65" s="12">
        <f>IF($E$7="ja",0.15,IF($E$7="nee",0.2))</f>
        <v>0.15</v>
      </c>
      <c r="H65" s="12">
        <f>IF($E$7="ja",0.1,IF($E$7="nee",0.2))</f>
        <v>0.1</v>
      </c>
    </row>
    <row r="66" spans="3:8" x14ac:dyDescent="0.2">
      <c r="C66" s="7"/>
      <c r="D66" s="4">
        <f>COUNTIF($D$18:$D$53,"A")</f>
        <v>0</v>
      </c>
      <c r="E66" s="4">
        <f>COUNTIF($D$18:$D$53,"B")</f>
        <v>0</v>
      </c>
      <c r="F66" s="4">
        <f>COUNTIF($D$18:$D$53,"C")</f>
        <v>0</v>
      </c>
      <c r="G66" s="4">
        <f>COUNTIF($D$18:$D$53,"D")</f>
        <v>0</v>
      </c>
      <c r="H66" s="4">
        <f>COUNTIF($D$18:$D$53,"E")</f>
        <v>0</v>
      </c>
    </row>
    <row r="67" spans="3:8" x14ac:dyDescent="0.2">
      <c r="C67" s="7"/>
      <c r="D67" s="4">
        <f>COUNTIF($D$18:$D$53,1)</f>
        <v>0</v>
      </c>
      <c r="E67" s="4">
        <f>COUNTIF($D$18:$D$53,2)</f>
        <v>0</v>
      </c>
      <c r="F67" s="4">
        <f>COUNTIF($D$18:$D$53,3)</f>
        <v>0</v>
      </c>
      <c r="G67" s="4">
        <f>COUNTIF($D$18:$D$53,4)</f>
        <v>0</v>
      </c>
      <c r="H67" s="4">
        <f>COUNTIF($D$18:$D$53,5)</f>
        <v>0</v>
      </c>
    </row>
    <row r="68" spans="3:8" x14ac:dyDescent="0.2">
      <c r="C68" s="7" t="s">
        <v>54</v>
      </c>
      <c r="D68" s="12" t="e">
        <f>D66/$C$54</f>
        <v>#DIV/0!</v>
      </c>
      <c r="E68" s="12" t="e">
        <f>E66/$C$54</f>
        <v>#DIV/0!</v>
      </c>
      <c r="F68" s="12" t="e">
        <f>F66/$C$54</f>
        <v>#DIV/0!</v>
      </c>
      <c r="G68" s="12" t="e">
        <f>G66/$C$54</f>
        <v>#DIV/0!</v>
      </c>
      <c r="H68" s="12" t="e">
        <f>H66/$C$54</f>
        <v>#DIV/0!</v>
      </c>
    </row>
    <row r="69" spans="3:8" x14ac:dyDescent="0.2">
      <c r="C69" s="7" t="s">
        <v>55</v>
      </c>
      <c r="D69" s="12" t="e">
        <f>S56</f>
        <v>#DIV/0!</v>
      </c>
      <c r="E69" s="12" t="e">
        <f>T56</f>
        <v>#DIV/0!</v>
      </c>
      <c r="F69" s="12" t="e">
        <f>U56</f>
        <v>#DIV/0!</v>
      </c>
      <c r="G69" s="12" t="e">
        <f>V56</f>
        <v>#DIV/0!</v>
      </c>
      <c r="H69" s="12" t="e">
        <f>W56</f>
        <v>#DIV/0!</v>
      </c>
    </row>
    <row r="70" spans="3:8" x14ac:dyDescent="0.2">
      <c r="C70" s="7" t="s">
        <v>56</v>
      </c>
      <c r="D70" s="12" t="e">
        <f>D67/$C$54</f>
        <v>#DIV/0!</v>
      </c>
      <c r="E70" s="12" t="e">
        <f>E67/$C$54</f>
        <v>#DIV/0!</v>
      </c>
      <c r="F70" s="12" t="e">
        <f>F67/$C$54</f>
        <v>#DIV/0!</v>
      </c>
      <c r="G70" s="12" t="e">
        <f>G67/$C$54</f>
        <v>#DIV/0!</v>
      </c>
      <c r="H70" s="12" t="e">
        <f>H67/$C$54</f>
        <v>#DIV/0!</v>
      </c>
    </row>
    <row r="71" spans="3:8" x14ac:dyDescent="0.2">
      <c r="C71" s="7" t="s">
        <v>57</v>
      </c>
      <c r="D71" s="12" t="e">
        <f>X56</f>
        <v>#DIV/0!</v>
      </c>
      <c r="E71" s="12" t="e">
        <f>Y56</f>
        <v>#DIV/0!</v>
      </c>
      <c r="F71" s="12" t="e">
        <f>Z56</f>
        <v>#DIV/0!</v>
      </c>
      <c r="G71" s="12" t="e">
        <f>AA56</f>
        <v>#DIV/0!</v>
      </c>
      <c r="H71" s="12" t="e">
        <f>AB56</f>
        <v>#DIV/0!</v>
      </c>
    </row>
    <row r="72" spans="3:8" x14ac:dyDescent="0.2">
      <c r="C72" s="7" t="s">
        <v>67</v>
      </c>
      <c r="D72" s="12" t="e">
        <f>IF($E$7="ja",D68,IF($E7="nee",D70))</f>
        <v>#DIV/0!</v>
      </c>
      <c r="E72" s="12" t="e">
        <f>IF($E$7="ja",E68,IF($E7="nee",E70))</f>
        <v>#DIV/0!</v>
      </c>
      <c r="F72" s="12" t="e">
        <f>IF($E$7="ja",F68,IF($E7="nee",F70))</f>
        <v>#DIV/0!</v>
      </c>
      <c r="G72" s="12" t="e">
        <f>IF($E$7="ja",G68,IF($E7="nee",G70))</f>
        <v>#DIV/0!</v>
      </c>
      <c r="H72" s="12" t="e">
        <f>IF($E$7="ja",H68,IF($E7="nee",H70))</f>
        <v>#DIV/0!</v>
      </c>
    </row>
    <row r="73" spans="3:8" x14ac:dyDescent="0.2">
      <c r="C73" s="7" t="s">
        <v>68</v>
      </c>
      <c r="D73" s="12" t="e">
        <f>IF($E$7="ja",D69,IF($E$7="nee",D71))</f>
        <v>#DIV/0!</v>
      </c>
      <c r="E73" s="12" t="e">
        <f>IF($E$7="ja",E69,IF($E$7="nee",E71))</f>
        <v>#DIV/0!</v>
      </c>
      <c r="F73" s="12" t="e">
        <f>IF($E$7="ja",F69,IF($E$7="nee",F71))</f>
        <v>#DIV/0!</v>
      </c>
      <c r="G73" s="12" t="e">
        <f>IF($E$7="ja",G69,IF($E$7="nee",G71))</f>
        <v>#DIV/0!</v>
      </c>
      <c r="H73" s="12" t="e">
        <f>IF($E$7="ja",H69,IF($E$7="nee",H71))</f>
        <v>#DIV/0!</v>
      </c>
    </row>
  </sheetData>
  <sheetProtection algorithmName="SHA-512" hashValue="QuRYqcmagDbyUs0KSKiZSMk9SSIuIXXDI5W65Ri2QRVq4N6kUueXGYSRsvMIrmh07PVonXNU17LwQfRHQi3+mw==" saltValue="yKqZwzMfAvDH629qskYmPQ==" spinCount="100000" sheet="1" objects="1" scenarios="1"/>
  <mergeCells count="16">
    <mergeCell ref="AE10:AG10"/>
    <mergeCell ref="K55:L55"/>
    <mergeCell ref="D58:E58"/>
    <mergeCell ref="G2:H2"/>
    <mergeCell ref="G3:H3"/>
    <mergeCell ref="H55:J55"/>
    <mergeCell ref="C10:G10"/>
    <mergeCell ref="D3:E3"/>
    <mergeCell ref="C5:AM5"/>
    <mergeCell ref="D54:G54"/>
    <mergeCell ref="H56:J56"/>
    <mergeCell ref="K56:L56"/>
    <mergeCell ref="C7:D7"/>
    <mergeCell ref="C8:D8"/>
    <mergeCell ref="H10:J10"/>
    <mergeCell ref="K10:L10"/>
  </mergeCells>
  <phoneticPr fontId="2" type="noConversion"/>
  <conditionalFormatting sqref="AH18:AH53">
    <cfRule type="cellIs" dxfId="48" priority="1" stopIfTrue="1" operator="equal">
      <formula>"x"</formula>
    </cfRule>
    <cfRule type="expression" dxfId="47" priority="2" stopIfTrue="1">
      <formula>$C18&gt;0</formula>
    </cfRule>
    <cfRule type="cellIs" dxfId="46" priority="3" stopIfTrue="1" operator="equal">
      <formula>""</formula>
    </cfRule>
  </conditionalFormatting>
  <conditionalFormatting sqref="H18:L53">
    <cfRule type="cellIs" dxfId="45" priority="4" stopIfTrue="1" operator="equal">
      <formula>0</formula>
    </cfRule>
    <cfRule type="cellIs" dxfId="44" priority="5" stopIfTrue="1" operator="lessThanOrEqual">
      <formula>$D18</formula>
    </cfRule>
    <cfRule type="cellIs" dxfId="43" priority="6" stopIfTrue="1" operator="notEqual">
      <formula>$D18</formula>
    </cfRule>
  </conditionalFormatting>
  <conditionalFormatting sqref="AJ18:AJ53">
    <cfRule type="expression" dxfId="42" priority="7" stopIfTrue="1">
      <formula>$AK18=""</formula>
    </cfRule>
    <cfRule type="expression" dxfId="41" priority="8" stopIfTrue="1">
      <formula>$AK18&lt;$AI18</formula>
    </cfRule>
    <cfRule type="expression" dxfId="40" priority="9" stopIfTrue="1">
      <formula>$AK18&gt;=$AI18</formula>
    </cfRule>
  </conditionalFormatting>
  <conditionalFormatting sqref="AM18:AM53">
    <cfRule type="expression" dxfId="39" priority="10" stopIfTrue="1">
      <formula>$AN18=""</formula>
    </cfRule>
    <cfRule type="expression" dxfId="38" priority="11" stopIfTrue="1">
      <formula>$AN18&lt;$AK18</formula>
    </cfRule>
    <cfRule type="expression" dxfId="37" priority="12" stopIfTrue="1">
      <formula>$AN18&gt;=$AK18</formula>
    </cfRule>
  </conditionalFormatting>
  <conditionalFormatting sqref="E7:E8 D9">
    <cfRule type="cellIs" dxfId="36" priority="13" stopIfTrue="1" operator="equal">
      <formula>"ja"</formula>
    </cfRule>
    <cfRule type="cellIs" dxfId="35" priority="14" stopIfTrue="1" operator="equal">
      <formula>"nee"</formula>
    </cfRule>
  </conditionalFormatting>
  <conditionalFormatting sqref="AI18:AI53 AO54 AI54:AM54">
    <cfRule type="expression" dxfId="34" priority="15" stopIfTrue="1">
      <formula>$J$3="ja"</formula>
    </cfRule>
    <cfRule type="expression" dxfId="33" priority="16" stopIfTrue="1">
      <formula>$K$3="ja"</formula>
    </cfRule>
  </conditionalFormatting>
  <conditionalFormatting sqref="AM11:AM13 AJ11:AJ13">
    <cfRule type="expression" dxfId="32" priority="17" stopIfTrue="1">
      <formula>$K$3="ja"</formula>
    </cfRule>
  </conditionalFormatting>
  <conditionalFormatting sqref="AK18:AL53 AN18:AO53">
    <cfRule type="expression" dxfId="31" priority="18" stopIfTrue="1">
      <formula>$K$3="ja"</formula>
    </cfRule>
  </conditionalFormatting>
  <conditionalFormatting sqref="G11:G13">
    <cfRule type="expression" dxfId="30" priority="19" stopIfTrue="1">
      <formula>$J$3="ja"</formula>
    </cfRule>
    <cfRule type="expression" dxfId="29" priority="20" stopIfTrue="1">
      <formula>$K$3="ja"</formula>
    </cfRule>
  </conditionalFormatting>
  <conditionalFormatting sqref="H11:H13">
    <cfRule type="expression" dxfId="28" priority="21" stopIfTrue="1">
      <formula>$J$2="ja"</formula>
    </cfRule>
    <cfRule type="expression" dxfId="27" priority="22" stopIfTrue="1">
      <formula>$K$2="ja"</formula>
    </cfRule>
    <cfRule type="expression" dxfId="26" priority="23" stopIfTrue="1">
      <formula>$M$2="ja"</formula>
    </cfRule>
  </conditionalFormatting>
  <conditionalFormatting sqref="I11:I13">
    <cfRule type="expression" dxfId="25" priority="24" stopIfTrue="1">
      <formula>$L$2="ja"</formula>
    </cfRule>
    <cfRule type="expression" dxfId="24" priority="25" stopIfTrue="1">
      <formula>$M$2="ja"</formula>
    </cfRule>
  </conditionalFormatting>
  <conditionalFormatting sqref="J11:J13">
    <cfRule type="expression" dxfId="23" priority="26" stopIfTrue="1">
      <formula>$M$2="ja"</formula>
    </cfRule>
  </conditionalFormatting>
  <conditionalFormatting sqref="K11:L13">
    <cfRule type="expression" dxfId="22" priority="27" stopIfTrue="1">
      <formula>$K$2="ja"</formula>
    </cfRule>
    <cfRule type="expression" dxfId="21" priority="28" stopIfTrue="1">
      <formula>$L$2="ja"</formula>
    </cfRule>
    <cfRule type="expression" dxfId="20" priority="29" stopIfTrue="1">
      <formula>$M$2="ja"</formula>
    </cfRule>
  </conditionalFormatting>
  <conditionalFormatting sqref="AC18:AC53">
    <cfRule type="cellIs" dxfId="19" priority="30" stopIfTrue="1" operator="notEqual">
      <formula>""</formula>
    </cfRule>
  </conditionalFormatting>
  <conditionalFormatting sqref="AD18:AD53">
    <cfRule type="cellIs" dxfId="18" priority="31" stopIfTrue="1" operator="equal">
      <formula>1</formula>
    </cfRule>
    <cfRule type="cellIs" dxfId="17" priority="32" stopIfTrue="1" operator="lessThan">
      <formula>1</formula>
    </cfRule>
  </conditionalFormatting>
  <conditionalFormatting sqref="F18:F53">
    <cfRule type="cellIs" dxfId="16" priority="33" stopIfTrue="1" operator="equal">
      <formula>"x"</formula>
    </cfRule>
    <cfRule type="cellIs" dxfId="15" priority="34" stopIfTrue="1" operator="equal">
      <formula>""</formula>
    </cfRule>
  </conditionalFormatting>
  <conditionalFormatting sqref="D18:D53">
    <cfRule type="cellIs" dxfId="14" priority="35" stopIfTrue="1" operator="equal">
      <formula>""</formula>
    </cfRule>
  </conditionalFormatting>
  <conditionalFormatting sqref="E18:E53">
    <cfRule type="cellIs" dxfId="13" priority="36" stopIfTrue="1" operator="equal">
      <formula>"x"</formula>
    </cfRule>
    <cfRule type="cellIs" dxfId="12" priority="37" stopIfTrue="1" operator="equal">
      <formula>""</formula>
    </cfRule>
  </conditionalFormatting>
  <conditionalFormatting sqref="AE54">
    <cfRule type="cellIs" dxfId="11" priority="38" stopIfTrue="1" operator="equal">
      <formula>""</formula>
    </cfRule>
    <cfRule type="cellIs" dxfId="10" priority="39" stopIfTrue="1" operator="greaterThan">
      <formula>0.03</formula>
    </cfRule>
  </conditionalFormatting>
  <conditionalFormatting sqref="G18:G53">
    <cfRule type="cellIs" dxfId="9" priority="40" stopIfTrue="1" operator="equal">
      <formula>""</formula>
    </cfRule>
    <cfRule type="cellIs" dxfId="8" priority="41" stopIfTrue="1" operator="greaterThan">
      <formula>""</formula>
    </cfRule>
  </conditionalFormatting>
  <conditionalFormatting sqref="AE18:AE53">
    <cfRule type="cellIs" dxfId="7" priority="42" stopIfTrue="1" operator="equal">
      <formula>1</formula>
    </cfRule>
    <cfRule type="cellIs" dxfId="6" priority="43" stopIfTrue="1" operator="equal">
      <formula>""</formula>
    </cfRule>
  </conditionalFormatting>
  <conditionalFormatting sqref="AG18:AG53">
    <cfRule type="cellIs" dxfId="5" priority="44" stopIfTrue="1" operator="equal">
      <formula>1</formula>
    </cfRule>
    <cfRule type="cellIs" dxfId="4" priority="45" stopIfTrue="1" operator="lessThan">
      <formula>1</formula>
    </cfRule>
    <cfRule type="cellIs" dxfId="3" priority="46" stopIfTrue="1" operator="equal">
      <formula>""</formula>
    </cfRule>
  </conditionalFormatting>
  <conditionalFormatting sqref="AD11:AD13">
    <cfRule type="cellIs" dxfId="2" priority="47" stopIfTrue="1" operator="equal">
      <formula>1</formula>
    </cfRule>
    <cfRule type="cellIs" dxfId="1" priority="48" stopIfTrue="1" operator="lessThan">
      <formula>1</formula>
    </cfRule>
  </conditionalFormatting>
  <conditionalFormatting sqref="C18:C53">
    <cfRule type="cellIs" dxfId="0" priority="49" stopIfTrue="1" operator="equal">
      <formula>""</formula>
    </cfRule>
  </conditionalFormatting>
  <dataValidations xWindow="177" yWindow="476" count="12">
    <dataValidation type="list" allowBlank="1" showInputMessage="1" showErrorMessage="1" sqref="E7">
      <formula1>"ja,nee,"</formula1>
    </dataValidation>
    <dataValidation type="list" allowBlank="1" showInputMessage="1" showErrorMessage="1" promptTitle="kies uit:" prompt="1. PrO_x000a_2. VMBO-lwoo_x000a_3. VMBO-basis_x000a_4. VMBO-kader_x000a_5. VMBO-gemengd_x000a_6. VMBO-theorie_x000a_7. HAVO_x000a_8. VWO" sqref="AM18:AM53 AJ18:AJ53">
      <formula1>"pro,lwoo,vmbo-b,vmbo-k,vmbo-g,vmbo-t,havo,vwo,"</formula1>
    </dataValidation>
    <dataValidation type="list" allowBlank="1" showInputMessage="1" showErrorMessage="1" promptTitle="specifieke onderwijsbehoefte" prompt="zet een x voor een leerling met_x000a_een specifieke onderwijsbehoefte" sqref="E53">
      <formula1>"--,x,"</formula1>
    </dataValidation>
    <dataValidation type="list" allowBlank="1" showInputMessage="1" showErrorMessage="1" promptTitle="doublure" prompt="zet een x_x000a_als de leerling_x000a_vanaf groep 3_x000a_is gedoubleerd" sqref="AF49:AF53 AF18:AF42">
      <formula1>"--,x,"</formula1>
    </dataValidation>
    <dataValidation allowBlank="1" showInputMessage="1" showErrorMessage="1" promptTitle="in te vullen niveau" prompt="vul in: A-B-C-D-E_x000a_     of: 1-2-3-4-5" sqref="D18:D53 H18:L53"/>
    <dataValidation allowBlank="1" showInputMessage="1" showErrorMessage="1" promptTitle="sociaal competent" prompt="zet een x voor_x000a_een leerling die_x000a_moeite heeft met_x000a_soc. competentie" sqref="AH18:AH53"/>
    <dataValidation allowBlank="1" showInputMessage="1" showErrorMessage="1" promptTitle="specifieke onderwijsbehoefte" prompt="zet een x voor een leerling met_x000a_een specifieke onderwijsbehoefte" sqref="E18:E52"/>
    <dataValidation allowBlank="1" showInputMessage="1" showErrorMessage="1" promptTitle="doublure" prompt="zet een x_x000a_als de leerling_x000a_vanaf groep 3_x000a_is gedoubleerd" sqref="F18:F53"/>
    <dataValidation type="list" allowBlank="1" showInputMessage="1" showErrorMessage="1" sqref="D2">
      <formula1>"3,4,5,6,7,8,"</formula1>
    </dataValidation>
    <dataValidation type="list" allowBlank="1" showInputMessage="1" showErrorMessage="1" sqref="E2">
      <formula1>"--,A,B,C,D,E,F,G,H,I,J,"</formula1>
    </dataValidation>
    <dataValidation type="list" allowBlank="1" showInputMessage="1" showErrorMessage="1" promptTitle="Kies uit:" prompt="1. PrO_x000a_2. VMBO-lwoo_x000a_3. VMBO-basis_x000a_4. VMBO-kader_x000a_5. VMBO-gemengd_x000a_6. VMBO-theorie_x000a_7. HAVO_x000a_8. VWO" sqref="G18:G53">
      <formula1>"pro,lwoo,vmbo-b,vmbo-k,vmbo-g,vmbo-t,havo,vwo"</formula1>
    </dataValidation>
    <dataValidation allowBlank="1" showInputMessage="1" showErrorMessage="1" promptTitle="invoer gegevens" prompt="gegevens verschijnen_x000a_automatisch, u hoeft_x000a_hier niets in te vullen" sqref="AE18:AE53 AG18:AG53"/>
  </dataValidations>
  <pageMargins left="0.89" right="0.28000000000000003" top="0.57999999999999996" bottom="0.22" header="0.13" footer="0.14000000000000001"/>
  <pageSetup paperSize="9" scale="73" orientation="landscape" horizontalDpi="4294967293" r:id="rId1"/>
  <headerFooter alignWithMargins="0">
    <oddHeader>&amp;C&amp;"Comic Sans MS,Standaard"&amp;16Tussenresultaten: groep 3 - 4 - 6
Eindresultaten - groep 8</oddHeader>
    <oddFooter>&amp;L&amp;8© Meesterwerk</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OPBRENGSTEN</vt:lpstr>
      <vt:lpstr>OPBRENGSTEN!Afdrukbereik</vt:lpstr>
    </vt:vector>
  </TitlesOfParts>
  <Company>Thuis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dc:creator>
  <cp:lastModifiedBy>Meinen</cp:lastModifiedBy>
  <cp:lastPrinted>2010-02-05T09:08:12Z</cp:lastPrinted>
  <dcterms:created xsi:type="dcterms:W3CDTF">2010-01-22T20:45:49Z</dcterms:created>
  <dcterms:modified xsi:type="dcterms:W3CDTF">2020-02-29T17:34:24Z</dcterms:modified>
</cp:coreProperties>
</file>