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floreantscholen.sharepoint.com/sites/triangel_leerkrachten/Gedeelde documenten/General/ZORG/RIO/"/>
    </mc:Choice>
  </mc:AlternateContent>
  <xr:revisionPtr revIDLastSave="36" documentId="8_{DA10799D-8502-4AB8-AC0F-37F972B4EA88}" xr6:coauthVersionLast="47" xr6:coauthVersionMax="47" xr10:uidLastSave="{C19E1659-BB08-476E-9C55-66B875E0ACC2}"/>
  <bookViews>
    <workbookView xWindow="-110" yWindow="-110" windowWidth="19420" windowHeight="10300" xr2:uid="{00000000-000D-0000-FFFF-FFFF00000000}"/>
  </bookViews>
  <sheets>
    <sheet name="RIO - update" sheetId="13" r:id="rId1"/>
  </sheets>
  <definedNames>
    <definedName name="_xlnm.Print_Area" localSheetId="0">'RIO - update'!$B$2:$AP$98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3" i="13" l="1"/>
  <c r="AG53" i="13"/>
  <c r="AH52" i="13"/>
  <c r="AG52" i="13"/>
  <c r="AH51" i="13"/>
  <c r="AG51" i="13"/>
  <c r="AH50" i="13"/>
  <c r="AG50" i="13"/>
  <c r="AH49" i="13"/>
  <c r="AG49" i="13"/>
  <c r="AH48" i="13"/>
  <c r="AG48" i="13"/>
  <c r="AH47" i="13"/>
  <c r="AG47" i="13"/>
  <c r="AH46" i="13"/>
  <c r="AG46" i="13"/>
  <c r="AH45" i="13"/>
  <c r="AG45" i="13"/>
  <c r="AH44" i="13"/>
  <c r="AG44" i="13"/>
  <c r="AH43" i="13"/>
  <c r="AG43" i="13"/>
  <c r="AH42" i="13"/>
  <c r="AG42" i="13"/>
  <c r="AH41" i="13"/>
  <c r="AG41" i="13"/>
  <c r="AH40" i="13"/>
  <c r="AG40" i="13"/>
  <c r="AH39" i="13"/>
  <c r="AG39" i="13"/>
  <c r="AH38" i="13"/>
  <c r="AG38" i="13"/>
  <c r="AH37" i="13"/>
  <c r="AG37" i="13"/>
  <c r="AH36" i="13"/>
  <c r="AG36" i="13"/>
  <c r="AH35" i="13"/>
  <c r="AG35" i="13"/>
  <c r="AH34" i="13"/>
  <c r="AG34" i="13"/>
  <c r="AH33" i="13"/>
  <c r="AG33" i="13"/>
  <c r="AH32" i="13"/>
  <c r="AG32" i="13"/>
  <c r="AH31" i="13"/>
  <c r="AG31" i="13"/>
  <c r="AH30" i="13"/>
  <c r="AG30" i="13"/>
  <c r="AH29" i="13"/>
  <c r="AG29" i="13"/>
  <c r="AH28" i="13"/>
  <c r="AG28" i="13"/>
  <c r="AH27" i="13"/>
  <c r="AG27" i="13"/>
  <c r="AH26" i="13"/>
  <c r="AG26" i="13"/>
  <c r="AH25" i="13"/>
  <c r="AG25" i="13"/>
  <c r="AH24" i="13"/>
  <c r="AG24" i="13"/>
  <c r="AH23" i="13"/>
  <c r="AG23" i="13"/>
  <c r="AH22" i="13"/>
  <c r="AG22" i="13"/>
  <c r="AH21" i="13"/>
  <c r="AG21" i="13"/>
  <c r="AH20" i="13"/>
  <c r="AG20" i="13"/>
  <c r="AH19" i="13"/>
  <c r="AG19" i="13"/>
  <c r="AH18" i="13"/>
  <c r="AG18" i="13"/>
  <c r="AH55"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18" i="13"/>
  <c r="AG55" i="13" l="1"/>
  <c r="H69" i="13" l="1"/>
  <c r="G69" i="13"/>
  <c r="F69" i="13"/>
  <c r="E69" i="13"/>
  <c r="D69" i="13"/>
  <c r="H68" i="13"/>
  <c r="G68" i="13"/>
  <c r="F68" i="13"/>
  <c r="E68" i="13"/>
  <c r="D68" i="13"/>
  <c r="H67" i="13"/>
  <c r="G67" i="13"/>
  <c r="F67" i="13"/>
  <c r="E67" i="13"/>
  <c r="D67" i="13"/>
  <c r="H66" i="13"/>
  <c r="G66" i="13"/>
  <c r="F66" i="13"/>
  <c r="E66" i="13"/>
  <c r="D66" i="13"/>
  <c r="D58" i="13"/>
  <c r="E57" i="13"/>
  <c r="D57" i="13"/>
  <c r="S56" i="13"/>
  <c r="R56" i="13"/>
  <c r="Q56" i="13"/>
  <c r="P56" i="13"/>
  <c r="O56" i="13"/>
  <c r="N56" i="13"/>
  <c r="AN55" i="13"/>
  <c r="AK55" i="13"/>
  <c r="AI55" i="13"/>
  <c r="F55" i="13"/>
  <c r="E55" i="13"/>
  <c r="C54" i="13"/>
  <c r="AH54" i="13" s="1"/>
  <c r="AO53" i="13"/>
  <c r="AP53" i="13" s="1"/>
  <c r="AL53" i="13"/>
  <c r="AM53" i="13" s="1"/>
  <c r="AJ53" i="13"/>
  <c r="AE53" i="13"/>
  <c r="AF53" i="13" s="1"/>
  <c r="AD53" i="13"/>
  <c r="AC53" i="13"/>
  <c r="AB53" i="13"/>
  <c r="AA53" i="13"/>
  <c r="Z53" i="13"/>
  <c r="Y53" i="13"/>
  <c r="X53" i="13"/>
  <c r="W53" i="13"/>
  <c r="V53" i="13"/>
  <c r="U53" i="13"/>
  <c r="S53" i="13"/>
  <c r="R53" i="13"/>
  <c r="P53" i="13"/>
  <c r="O53" i="13"/>
  <c r="N53" i="13"/>
  <c r="T53" i="13" s="1"/>
  <c r="AO52" i="13"/>
  <c r="AP52" i="13" s="1"/>
  <c r="AL52" i="13"/>
  <c r="AM52" i="13" s="1"/>
  <c r="AJ52" i="13"/>
  <c r="AE52" i="13"/>
  <c r="AF52" i="13" s="1"/>
  <c r="AD52" i="13"/>
  <c r="AC52" i="13"/>
  <c r="AB52" i="13"/>
  <c r="AA52" i="13"/>
  <c r="Z52" i="13"/>
  <c r="Y52" i="13"/>
  <c r="X52" i="13"/>
  <c r="W52" i="13"/>
  <c r="V52" i="13"/>
  <c r="U52" i="13"/>
  <c r="S52" i="13"/>
  <c r="R52" i="13"/>
  <c r="P52" i="13"/>
  <c r="O52" i="13"/>
  <c r="N52" i="13"/>
  <c r="AP51" i="13"/>
  <c r="AO51" i="13"/>
  <c r="AL51" i="13"/>
  <c r="AM51" i="13" s="1"/>
  <c r="AJ51" i="13"/>
  <c r="AE51" i="13"/>
  <c r="AF51" i="13" s="1"/>
  <c r="AD51" i="13"/>
  <c r="AC51" i="13"/>
  <c r="AB51" i="13"/>
  <c r="AA51" i="13"/>
  <c r="Z51" i="13"/>
  <c r="Y51" i="13"/>
  <c r="X51" i="13"/>
  <c r="W51" i="13"/>
  <c r="V51" i="13"/>
  <c r="U51" i="13"/>
  <c r="S51" i="13"/>
  <c r="R51" i="13"/>
  <c r="P51" i="13"/>
  <c r="O51" i="13"/>
  <c r="T51" i="13" s="1"/>
  <c r="N51" i="13"/>
  <c r="AO50" i="13"/>
  <c r="AP50" i="13" s="1"/>
  <c r="AL50" i="13"/>
  <c r="AM50" i="13" s="1"/>
  <c r="AJ50" i="13"/>
  <c r="AE50" i="13"/>
  <c r="AF50" i="13" s="1"/>
  <c r="AD50" i="13"/>
  <c r="AC50" i="13"/>
  <c r="AB50" i="13"/>
  <c r="AA50" i="13"/>
  <c r="Z50" i="13"/>
  <c r="Y50" i="13"/>
  <c r="X50" i="13"/>
  <c r="W50" i="13"/>
  <c r="V50" i="13"/>
  <c r="U50" i="13"/>
  <c r="S50" i="13"/>
  <c r="R50" i="13"/>
  <c r="P50" i="13"/>
  <c r="O50" i="13"/>
  <c r="N50" i="13"/>
  <c r="T50" i="13" s="1"/>
  <c r="AO49" i="13"/>
  <c r="AP49" i="13" s="1"/>
  <c r="AL49" i="13"/>
  <c r="AM49" i="13" s="1"/>
  <c r="AJ49" i="13"/>
  <c r="AE49" i="13"/>
  <c r="AF49" i="13" s="1"/>
  <c r="AD49" i="13"/>
  <c r="AC49" i="13"/>
  <c r="AB49" i="13"/>
  <c r="AA49" i="13"/>
  <c r="Z49" i="13"/>
  <c r="Y49" i="13"/>
  <c r="X49" i="13"/>
  <c r="W49" i="13"/>
  <c r="V49" i="13"/>
  <c r="U49" i="13"/>
  <c r="S49" i="13"/>
  <c r="R49" i="13"/>
  <c r="P49" i="13"/>
  <c r="O49" i="13"/>
  <c r="N49" i="13"/>
  <c r="AO48" i="13"/>
  <c r="AP48" i="13" s="1"/>
  <c r="AL48" i="13"/>
  <c r="AM48" i="13" s="1"/>
  <c r="AJ48" i="13"/>
  <c r="AE48" i="13"/>
  <c r="AF48" i="13" s="1"/>
  <c r="AD48" i="13"/>
  <c r="AC48" i="13"/>
  <c r="AB48" i="13"/>
  <c r="AA48" i="13"/>
  <c r="Z48" i="13"/>
  <c r="Y48" i="13"/>
  <c r="X48" i="13"/>
  <c r="W48" i="13"/>
  <c r="V48" i="13"/>
  <c r="U48" i="13"/>
  <c r="S48" i="13"/>
  <c r="R48" i="13"/>
  <c r="P48" i="13"/>
  <c r="O48" i="13"/>
  <c r="N48" i="13"/>
  <c r="T48" i="13" s="1"/>
  <c r="AO47" i="13"/>
  <c r="AP47" i="13" s="1"/>
  <c r="AL47" i="13"/>
  <c r="AM47" i="13" s="1"/>
  <c r="AJ47" i="13"/>
  <c r="AF47" i="13"/>
  <c r="AE47" i="13"/>
  <c r="AD47" i="13"/>
  <c r="AC47" i="13"/>
  <c r="AB47" i="13"/>
  <c r="AA47" i="13"/>
  <c r="Z47" i="13"/>
  <c r="Y47" i="13"/>
  <c r="X47" i="13"/>
  <c r="W47" i="13"/>
  <c r="V47" i="13"/>
  <c r="U47" i="13"/>
  <c r="S47" i="13"/>
  <c r="R47" i="13"/>
  <c r="P47" i="13"/>
  <c r="O47" i="13"/>
  <c r="N47" i="13"/>
  <c r="AO46" i="13"/>
  <c r="AP46" i="13" s="1"/>
  <c r="AL46" i="13"/>
  <c r="AM46" i="13" s="1"/>
  <c r="AJ46" i="13"/>
  <c r="AE46" i="13"/>
  <c r="AF46" i="13" s="1"/>
  <c r="AD46" i="13"/>
  <c r="AC46" i="13"/>
  <c r="AB46" i="13"/>
  <c r="AA46" i="13"/>
  <c r="Z46" i="13"/>
  <c r="Y46" i="13"/>
  <c r="X46" i="13"/>
  <c r="W46" i="13"/>
  <c r="V46" i="13"/>
  <c r="U46" i="13"/>
  <c r="S46" i="13"/>
  <c r="R46" i="13"/>
  <c r="P46" i="13"/>
  <c r="O46" i="13"/>
  <c r="N46" i="13"/>
  <c r="AO45" i="13"/>
  <c r="AP45" i="13" s="1"/>
  <c r="AL45" i="13"/>
  <c r="AM45" i="13" s="1"/>
  <c r="AJ45" i="13"/>
  <c r="AE45" i="13"/>
  <c r="AF45" i="13" s="1"/>
  <c r="AD45" i="13"/>
  <c r="AC45" i="13"/>
  <c r="AB45" i="13"/>
  <c r="AA45" i="13"/>
  <c r="Z45" i="13"/>
  <c r="Y45" i="13"/>
  <c r="X45" i="13"/>
  <c r="W45" i="13"/>
  <c r="V45" i="13"/>
  <c r="U45" i="13"/>
  <c r="S45" i="13"/>
  <c r="R45" i="13"/>
  <c r="P45" i="13"/>
  <c r="O45" i="13"/>
  <c r="N45" i="13"/>
  <c r="T45" i="13" s="1"/>
  <c r="AO44" i="13"/>
  <c r="AP44" i="13" s="1"/>
  <c r="AL44" i="13"/>
  <c r="AM44" i="13" s="1"/>
  <c r="AJ44" i="13"/>
  <c r="AE44" i="13"/>
  <c r="AF44" i="13" s="1"/>
  <c r="AD44" i="13"/>
  <c r="AC44" i="13"/>
  <c r="AB44" i="13"/>
  <c r="AA44" i="13"/>
  <c r="Z44" i="13"/>
  <c r="Y44" i="13"/>
  <c r="X44" i="13"/>
  <c r="W44" i="13"/>
  <c r="V44" i="13"/>
  <c r="U44" i="13"/>
  <c r="S44" i="13"/>
  <c r="R44" i="13"/>
  <c r="P44" i="13"/>
  <c r="O44" i="13"/>
  <c r="N44" i="13"/>
  <c r="T44" i="13" s="1"/>
  <c r="AO43" i="13"/>
  <c r="AP43" i="13" s="1"/>
  <c r="AM43" i="13"/>
  <c r="AL43" i="13"/>
  <c r="AJ43" i="13"/>
  <c r="AE43" i="13"/>
  <c r="AF43" i="13" s="1"/>
  <c r="AD43" i="13"/>
  <c r="AC43" i="13"/>
  <c r="AB43" i="13"/>
  <c r="AA43" i="13"/>
  <c r="Z43" i="13"/>
  <c r="Y43" i="13"/>
  <c r="X43" i="13"/>
  <c r="W43" i="13"/>
  <c r="V43" i="13"/>
  <c r="U43" i="13"/>
  <c r="S43" i="13"/>
  <c r="R43" i="13"/>
  <c r="P43" i="13"/>
  <c r="O43" i="13"/>
  <c r="N43" i="13"/>
  <c r="AO42" i="13"/>
  <c r="AP42" i="13" s="1"/>
  <c r="AL42" i="13"/>
  <c r="AM42" i="13" s="1"/>
  <c r="AJ42" i="13"/>
  <c r="AF42" i="13"/>
  <c r="AE42" i="13"/>
  <c r="AD42" i="13"/>
  <c r="AC42" i="13"/>
  <c r="AB42" i="13"/>
  <c r="AA42" i="13"/>
  <c r="Z42" i="13"/>
  <c r="Y42" i="13"/>
  <c r="X42" i="13"/>
  <c r="W42" i="13"/>
  <c r="V42" i="13"/>
  <c r="U42" i="13"/>
  <c r="S42" i="13"/>
  <c r="R42" i="13"/>
  <c r="T42" i="13" s="1"/>
  <c r="P42" i="13"/>
  <c r="O42" i="13"/>
  <c r="N42" i="13"/>
  <c r="AO41" i="13"/>
  <c r="AP41" i="13" s="1"/>
  <c r="AL41" i="13"/>
  <c r="AM41" i="13" s="1"/>
  <c r="AJ41" i="13"/>
  <c r="AF41" i="13"/>
  <c r="AE41" i="13"/>
  <c r="AD41" i="13"/>
  <c r="AC41" i="13"/>
  <c r="AB41" i="13"/>
  <c r="AA41" i="13"/>
  <c r="Z41" i="13"/>
  <c r="Y41" i="13"/>
  <c r="X41" i="13"/>
  <c r="W41" i="13"/>
  <c r="V41" i="13"/>
  <c r="U41" i="13"/>
  <c r="S41" i="13"/>
  <c r="R41" i="13"/>
  <c r="P41" i="13"/>
  <c r="O41" i="13"/>
  <c r="N41" i="13"/>
  <c r="T41" i="13" s="1"/>
  <c r="AO40" i="13"/>
  <c r="AP40" i="13" s="1"/>
  <c r="AL40" i="13"/>
  <c r="AM40" i="13" s="1"/>
  <c r="AJ40" i="13"/>
  <c r="AE40" i="13"/>
  <c r="AF40" i="13" s="1"/>
  <c r="AD40" i="13"/>
  <c r="AC40" i="13"/>
  <c r="AB40" i="13"/>
  <c r="AA40" i="13"/>
  <c r="Z40" i="13"/>
  <c r="Y40" i="13"/>
  <c r="X40" i="13"/>
  <c r="W40" i="13"/>
  <c r="V40" i="13"/>
  <c r="U40" i="13"/>
  <c r="S40" i="13"/>
  <c r="R40" i="13"/>
  <c r="P40" i="13"/>
  <c r="O40" i="13"/>
  <c r="N40" i="13"/>
  <c r="T40" i="13" s="1"/>
  <c r="AO39" i="13"/>
  <c r="AP39" i="13" s="1"/>
  <c r="AL39" i="13"/>
  <c r="AM39" i="13" s="1"/>
  <c r="AJ39" i="13"/>
  <c r="AE39" i="13"/>
  <c r="AF39" i="13" s="1"/>
  <c r="AD39" i="13"/>
  <c r="AC39" i="13"/>
  <c r="AB39" i="13"/>
  <c r="AA39" i="13"/>
  <c r="Z39" i="13"/>
  <c r="Y39" i="13"/>
  <c r="X39" i="13"/>
  <c r="W39" i="13"/>
  <c r="V39" i="13"/>
  <c r="U39" i="13"/>
  <c r="S39" i="13"/>
  <c r="R39" i="13"/>
  <c r="P39" i="13"/>
  <c r="O39" i="13"/>
  <c r="N39" i="13"/>
  <c r="AO38" i="13"/>
  <c r="AP38" i="13" s="1"/>
  <c r="AM38" i="13"/>
  <c r="AL38" i="13"/>
  <c r="AJ38" i="13"/>
  <c r="AF38" i="13"/>
  <c r="AE38" i="13"/>
  <c r="AD38" i="13"/>
  <c r="AC38" i="13"/>
  <c r="AB38" i="13"/>
  <c r="AA38" i="13"/>
  <c r="Z38" i="13"/>
  <c r="Y38" i="13"/>
  <c r="X38" i="13"/>
  <c r="W38" i="13"/>
  <c r="V38" i="13"/>
  <c r="U38" i="13"/>
  <c r="S38" i="13"/>
  <c r="R38" i="13"/>
  <c r="P38" i="13"/>
  <c r="O38" i="13"/>
  <c r="N38" i="13"/>
  <c r="AP37" i="13"/>
  <c r="AO37" i="13"/>
  <c r="AM37" i="13"/>
  <c r="AL37" i="13"/>
  <c r="AJ37" i="13"/>
  <c r="AE37" i="13"/>
  <c r="AF37" i="13" s="1"/>
  <c r="AD37" i="13"/>
  <c r="AC37" i="13"/>
  <c r="AB37" i="13"/>
  <c r="AA37" i="13"/>
  <c r="Z37" i="13"/>
  <c r="Y37" i="13"/>
  <c r="X37" i="13"/>
  <c r="W37" i="13"/>
  <c r="V37" i="13"/>
  <c r="U37" i="13"/>
  <c r="S37" i="13"/>
  <c r="R37" i="13"/>
  <c r="P37" i="13"/>
  <c r="T37" i="13" s="1"/>
  <c r="O37" i="13"/>
  <c r="N37" i="13"/>
  <c r="AP36" i="13"/>
  <c r="AO36" i="13"/>
  <c r="AL36" i="13"/>
  <c r="AM36" i="13" s="1"/>
  <c r="AJ36" i="13"/>
  <c r="AF36" i="13"/>
  <c r="AE36" i="13"/>
  <c r="AD36" i="13"/>
  <c r="AC36" i="13"/>
  <c r="AB36" i="13"/>
  <c r="AA36" i="13"/>
  <c r="Z36" i="13"/>
  <c r="Y36" i="13"/>
  <c r="X36" i="13"/>
  <c r="W36" i="13"/>
  <c r="V36" i="13"/>
  <c r="U36" i="13"/>
  <c r="S36" i="13"/>
  <c r="R36" i="13"/>
  <c r="P36" i="13"/>
  <c r="O36" i="13"/>
  <c r="N36" i="13"/>
  <c r="T36" i="13" s="1"/>
  <c r="AO35" i="13"/>
  <c r="AP35" i="13" s="1"/>
  <c r="AL35" i="13"/>
  <c r="AM35" i="13" s="1"/>
  <c r="AJ35" i="13"/>
  <c r="AE35" i="13"/>
  <c r="AF35" i="13" s="1"/>
  <c r="AD35" i="13"/>
  <c r="AC35" i="13"/>
  <c r="AB35" i="13"/>
  <c r="AA35" i="13"/>
  <c r="Z35" i="13"/>
  <c r="Y35" i="13"/>
  <c r="X35" i="13"/>
  <c r="W35" i="13"/>
  <c r="V35" i="13"/>
  <c r="U35" i="13"/>
  <c r="S35" i="13"/>
  <c r="R35" i="13"/>
  <c r="P35" i="13"/>
  <c r="O35" i="13"/>
  <c r="N35" i="13"/>
  <c r="AO34" i="13"/>
  <c r="AP34" i="13" s="1"/>
  <c r="AL34" i="13"/>
  <c r="AM34" i="13" s="1"/>
  <c r="AJ34" i="13"/>
  <c r="AF34" i="13"/>
  <c r="AE34" i="13"/>
  <c r="AD34" i="13"/>
  <c r="AC34" i="13"/>
  <c r="AB34" i="13"/>
  <c r="AA34" i="13"/>
  <c r="Z34" i="13"/>
  <c r="Y34" i="13"/>
  <c r="X34" i="13"/>
  <c r="W34" i="13"/>
  <c r="V34" i="13"/>
  <c r="U34" i="13"/>
  <c r="S34" i="13"/>
  <c r="R34" i="13"/>
  <c r="P34" i="13"/>
  <c r="O34" i="13"/>
  <c r="N34" i="13"/>
  <c r="AO33" i="13"/>
  <c r="AP33" i="13" s="1"/>
  <c r="AL33" i="13"/>
  <c r="AM33" i="13" s="1"/>
  <c r="AJ33" i="13"/>
  <c r="AE33" i="13"/>
  <c r="AF33" i="13" s="1"/>
  <c r="AD33" i="13"/>
  <c r="AC33" i="13"/>
  <c r="AB33" i="13"/>
  <c r="AA33" i="13"/>
  <c r="Z33" i="13"/>
  <c r="Y33" i="13"/>
  <c r="X33" i="13"/>
  <c r="W33" i="13"/>
  <c r="V33" i="13"/>
  <c r="U33" i="13"/>
  <c r="S33" i="13"/>
  <c r="R33" i="13"/>
  <c r="P33" i="13"/>
  <c r="O33" i="13"/>
  <c r="N33" i="13"/>
  <c r="AO32" i="13"/>
  <c r="AP32" i="13" s="1"/>
  <c r="AL32" i="13"/>
  <c r="AM32" i="13" s="1"/>
  <c r="AJ32" i="13"/>
  <c r="AE32" i="13"/>
  <c r="AF32" i="13" s="1"/>
  <c r="AD32" i="13"/>
  <c r="AC32" i="13"/>
  <c r="AB32" i="13"/>
  <c r="AA32" i="13"/>
  <c r="Z32" i="13"/>
  <c r="Y32" i="13"/>
  <c r="X32" i="13"/>
  <c r="W32" i="13"/>
  <c r="V32" i="13"/>
  <c r="U32" i="13"/>
  <c r="S32" i="13"/>
  <c r="R32" i="13"/>
  <c r="P32" i="13"/>
  <c r="O32" i="13"/>
  <c r="N32" i="13"/>
  <c r="AO31" i="13"/>
  <c r="AP31" i="13" s="1"/>
  <c r="AL31" i="13"/>
  <c r="AM31" i="13" s="1"/>
  <c r="AJ31" i="13"/>
  <c r="AE31" i="13"/>
  <c r="AF31" i="13" s="1"/>
  <c r="AD31" i="13"/>
  <c r="AC31" i="13"/>
  <c r="AB31" i="13"/>
  <c r="AA31" i="13"/>
  <c r="Z31" i="13"/>
  <c r="Y31" i="13"/>
  <c r="X31" i="13"/>
  <c r="W31" i="13"/>
  <c r="V31" i="13"/>
  <c r="U31" i="13"/>
  <c r="S31" i="13"/>
  <c r="R31" i="13"/>
  <c r="P31" i="13"/>
  <c r="O31" i="13"/>
  <c r="N31" i="13"/>
  <c r="AO30" i="13"/>
  <c r="AP30" i="13" s="1"/>
  <c r="AL30" i="13"/>
  <c r="AM30" i="13" s="1"/>
  <c r="AJ30" i="13"/>
  <c r="AE30" i="13"/>
  <c r="AF30" i="13" s="1"/>
  <c r="AD30" i="13"/>
  <c r="AC30" i="13"/>
  <c r="AB30" i="13"/>
  <c r="AA30" i="13"/>
  <c r="Z30" i="13"/>
  <c r="Y30" i="13"/>
  <c r="X30" i="13"/>
  <c r="W30" i="13"/>
  <c r="V30" i="13"/>
  <c r="U30" i="13"/>
  <c r="S30" i="13"/>
  <c r="R30" i="13"/>
  <c r="P30" i="13"/>
  <c r="O30" i="13"/>
  <c r="N30" i="13"/>
  <c r="T30" i="13" s="1"/>
  <c r="AO29" i="13"/>
  <c r="AP29" i="13" s="1"/>
  <c r="AL29" i="13"/>
  <c r="AM29" i="13" s="1"/>
  <c r="AJ29" i="13"/>
  <c r="AF29" i="13"/>
  <c r="AE29" i="13"/>
  <c r="AD29" i="13"/>
  <c r="AC29" i="13"/>
  <c r="AB29" i="13"/>
  <c r="AA29" i="13"/>
  <c r="Z29" i="13"/>
  <c r="Y29" i="13"/>
  <c r="X29" i="13"/>
  <c r="W29" i="13"/>
  <c r="V29" i="13"/>
  <c r="U29" i="13"/>
  <c r="S29" i="13"/>
  <c r="R29" i="13"/>
  <c r="P29" i="13"/>
  <c r="O29" i="13"/>
  <c r="N29" i="13"/>
  <c r="T29" i="13" s="1"/>
  <c r="AO28" i="13"/>
  <c r="AP28" i="13" s="1"/>
  <c r="AL28" i="13"/>
  <c r="AM28" i="13" s="1"/>
  <c r="AJ28" i="13"/>
  <c r="AE28" i="13"/>
  <c r="AF28" i="13" s="1"/>
  <c r="AD28" i="13"/>
  <c r="AC28" i="13"/>
  <c r="AB28" i="13"/>
  <c r="AA28" i="13"/>
  <c r="Z28" i="13"/>
  <c r="Y28" i="13"/>
  <c r="X28" i="13"/>
  <c r="W28" i="13"/>
  <c r="V28" i="13"/>
  <c r="U28" i="13"/>
  <c r="S28" i="13"/>
  <c r="R28" i="13"/>
  <c r="P28" i="13"/>
  <c r="O28" i="13"/>
  <c r="N28" i="13"/>
  <c r="AO27" i="13"/>
  <c r="AP27" i="13" s="1"/>
  <c r="AL27" i="13"/>
  <c r="AM27" i="13" s="1"/>
  <c r="AJ27" i="13"/>
  <c r="AE27" i="13"/>
  <c r="AF27" i="13" s="1"/>
  <c r="AD27" i="13"/>
  <c r="AC27" i="13"/>
  <c r="AB27" i="13"/>
  <c r="AA27" i="13"/>
  <c r="Z27" i="13"/>
  <c r="Y27" i="13"/>
  <c r="X27" i="13"/>
  <c r="W27" i="13"/>
  <c r="V27" i="13"/>
  <c r="U27" i="13"/>
  <c r="S27" i="13"/>
  <c r="R27" i="13"/>
  <c r="P27" i="13"/>
  <c r="O27" i="13"/>
  <c r="N27" i="13"/>
  <c r="T27" i="13" s="1"/>
  <c r="AO26" i="13"/>
  <c r="AP26" i="13" s="1"/>
  <c r="AM26" i="13"/>
  <c r="AL26" i="13"/>
  <c r="AJ26" i="13"/>
  <c r="AF26" i="13"/>
  <c r="AE26" i="13"/>
  <c r="AD26" i="13"/>
  <c r="AC26" i="13"/>
  <c r="AB26" i="13"/>
  <c r="AA26" i="13"/>
  <c r="Z26" i="13"/>
  <c r="Y26" i="13"/>
  <c r="X26" i="13"/>
  <c r="W26" i="13"/>
  <c r="V26" i="13"/>
  <c r="U26" i="13"/>
  <c r="S26" i="13"/>
  <c r="R26" i="13"/>
  <c r="P26" i="13"/>
  <c r="O26" i="13"/>
  <c r="N26" i="13"/>
  <c r="AO25" i="13"/>
  <c r="AP25" i="13" s="1"/>
  <c r="AM25" i="13"/>
  <c r="AL25" i="13"/>
  <c r="AJ25" i="13"/>
  <c r="AE25" i="13"/>
  <c r="AF25" i="13" s="1"/>
  <c r="AD25" i="13"/>
  <c r="AC25" i="13"/>
  <c r="AB25" i="13"/>
  <c r="AA25" i="13"/>
  <c r="Z25" i="13"/>
  <c r="Y25" i="13"/>
  <c r="X25" i="13"/>
  <c r="W25" i="13"/>
  <c r="V25" i="13"/>
  <c r="U25" i="13"/>
  <c r="S25" i="13"/>
  <c r="R25" i="13"/>
  <c r="P25" i="13"/>
  <c r="T25" i="13" s="1"/>
  <c r="O25" i="13"/>
  <c r="N25" i="13"/>
  <c r="AO24" i="13"/>
  <c r="AP24" i="13" s="1"/>
  <c r="AL24" i="13"/>
  <c r="AM24" i="13" s="1"/>
  <c r="AJ24" i="13"/>
  <c r="AE24" i="13"/>
  <c r="AD24" i="13"/>
  <c r="AC24" i="13"/>
  <c r="AB24" i="13"/>
  <c r="AA24" i="13"/>
  <c r="Z24" i="13"/>
  <c r="X24" i="13"/>
  <c r="W24" i="13"/>
  <c r="V24" i="13"/>
  <c r="U24" i="13"/>
  <c r="S24" i="13"/>
  <c r="R24" i="13"/>
  <c r="P24" i="13"/>
  <c r="O24" i="13"/>
  <c r="T24" i="13" s="1"/>
  <c r="AF24" i="13" s="1"/>
  <c r="N24" i="13"/>
  <c r="AO23" i="13"/>
  <c r="AP23" i="13" s="1"/>
  <c r="AL23" i="13"/>
  <c r="AM23" i="13" s="1"/>
  <c r="AJ23" i="13"/>
  <c r="AE23" i="13"/>
  <c r="AD23" i="13"/>
  <c r="AC23" i="13"/>
  <c r="AB23" i="13"/>
  <c r="AA23" i="13"/>
  <c r="Z23" i="13"/>
  <c r="Y23" i="13"/>
  <c r="X23" i="13"/>
  <c r="U23" i="13"/>
  <c r="S23" i="13"/>
  <c r="R23" i="13"/>
  <c r="P23" i="13"/>
  <c r="O23" i="13"/>
  <c r="N23" i="13"/>
  <c r="T23" i="13" s="1"/>
  <c r="AO22" i="13"/>
  <c r="AP22" i="13" s="1"/>
  <c r="AL22" i="13"/>
  <c r="AM22" i="13" s="1"/>
  <c r="AJ22" i="13"/>
  <c r="AE22" i="13"/>
  <c r="AD22" i="13"/>
  <c r="AC22" i="13"/>
  <c r="AB22" i="13"/>
  <c r="AA22" i="13"/>
  <c r="Z22" i="13"/>
  <c r="Y22" i="13"/>
  <c r="X22" i="13"/>
  <c r="W22" i="13"/>
  <c r="U22" i="13"/>
  <c r="S22" i="13"/>
  <c r="R22" i="13"/>
  <c r="P22" i="13"/>
  <c r="O22" i="13"/>
  <c r="N22" i="13"/>
  <c r="AO21" i="13"/>
  <c r="AP21" i="13" s="1"/>
  <c r="AL21" i="13"/>
  <c r="AM21" i="13" s="1"/>
  <c r="AJ21" i="13"/>
  <c r="AE21" i="13"/>
  <c r="AD21" i="13"/>
  <c r="AC21" i="13"/>
  <c r="AB21" i="13"/>
  <c r="AA21" i="13"/>
  <c r="Z21" i="13"/>
  <c r="Y21" i="13"/>
  <c r="X21" i="13"/>
  <c r="W21" i="13"/>
  <c r="U21" i="13"/>
  <c r="S21" i="13"/>
  <c r="R21" i="13"/>
  <c r="P21" i="13"/>
  <c r="O21" i="13"/>
  <c r="N21" i="13"/>
  <c r="AO20" i="13"/>
  <c r="AP20" i="13" s="1"/>
  <c r="AL20" i="13"/>
  <c r="AM20" i="13" s="1"/>
  <c r="AJ20" i="13"/>
  <c r="AE20" i="13"/>
  <c r="AD20" i="13"/>
  <c r="AC20" i="13"/>
  <c r="AB20" i="13"/>
  <c r="AA20" i="13"/>
  <c r="Z20" i="13"/>
  <c r="Y20" i="13"/>
  <c r="X20" i="13"/>
  <c r="V20" i="13"/>
  <c r="U20" i="13"/>
  <c r="S20" i="13"/>
  <c r="R20" i="13"/>
  <c r="P20" i="13"/>
  <c r="O20" i="13"/>
  <c r="N20" i="13"/>
  <c r="AP19" i="13"/>
  <c r="AO19" i="13"/>
  <c r="AM19" i="13"/>
  <c r="AL19" i="13"/>
  <c r="AJ19" i="13"/>
  <c r="AE19" i="13"/>
  <c r="AD19" i="13"/>
  <c r="AC19" i="13"/>
  <c r="AB19" i="13"/>
  <c r="AA19" i="13"/>
  <c r="Z19" i="13"/>
  <c r="Y19" i="13"/>
  <c r="X19" i="13"/>
  <c r="W19" i="13"/>
  <c r="U19" i="13"/>
  <c r="S19" i="13"/>
  <c r="R19" i="13"/>
  <c r="P19" i="13"/>
  <c r="O19" i="13"/>
  <c r="N19" i="13"/>
  <c r="AO18" i="13"/>
  <c r="AP18" i="13" s="1"/>
  <c r="AL18" i="13"/>
  <c r="AM18" i="13" s="1"/>
  <c r="AJ18" i="13"/>
  <c r="AE18" i="13"/>
  <c r="AD18" i="13"/>
  <c r="AC18" i="13"/>
  <c r="AB18" i="13"/>
  <c r="AA18" i="13"/>
  <c r="Z18" i="13"/>
  <c r="Y18" i="13"/>
  <c r="X18" i="13"/>
  <c r="U18" i="13"/>
  <c r="S18" i="13"/>
  <c r="R18" i="13"/>
  <c r="P18" i="13"/>
  <c r="O18" i="13"/>
  <c r="N18" i="13"/>
  <c r="E8" i="13"/>
  <c r="L3" i="13"/>
  <c r="J3" i="13"/>
  <c r="N2" i="13"/>
  <c r="M2" i="13"/>
  <c r="L2" i="13"/>
  <c r="K2" i="13"/>
  <c r="J2" i="13"/>
  <c r="AF23" i="13" l="1"/>
  <c r="AG54" i="13"/>
  <c r="T31" i="13"/>
  <c r="T34" i="13"/>
  <c r="T46" i="13"/>
  <c r="T38" i="13"/>
  <c r="D70" i="13"/>
  <c r="D74" i="13" s="1"/>
  <c r="E70" i="13"/>
  <c r="E74" i="13" s="1"/>
  <c r="AB54" i="13"/>
  <c r="AB55" i="13" s="1"/>
  <c r="T33" i="13"/>
  <c r="G70" i="13"/>
  <c r="G74" i="13" s="1"/>
  <c r="T26" i="13"/>
  <c r="T47" i="13"/>
  <c r="S54" i="13"/>
  <c r="S55" i="13" s="1"/>
  <c r="I63" i="13" s="1"/>
  <c r="T28" i="13"/>
  <c r="T32" i="13"/>
  <c r="T35" i="13"/>
  <c r="T43" i="13"/>
  <c r="T49" i="13"/>
  <c r="T39" i="13"/>
  <c r="T52" i="13"/>
  <c r="AA54" i="13"/>
  <c r="AA55" i="13" s="1"/>
  <c r="AC54" i="13"/>
  <c r="AC55" i="13" s="1"/>
  <c r="P54" i="13"/>
  <c r="P55" i="13" s="1"/>
  <c r="F63" i="13" s="1"/>
  <c r="T22" i="13"/>
  <c r="AF22" i="13" s="1"/>
  <c r="V22" i="13" s="1"/>
  <c r="T21" i="13"/>
  <c r="O54" i="13"/>
  <c r="I54" i="13" s="1"/>
  <c r="AD54" i="13"/>
  <c r="AD55" i="13" s="1"/>
  <c r="N54" i="13"/>
  <c r="N55" i="13" s="1"/>
  <c r="D63" i="13" s="1"/>
  <c r="Z54" i="13"/>
  <c r="Z55" i="13" s="1"/>
  <c r="Q54" i="13"/>
  <c r="Q55" i="13" s="1"/>
  <c r="G63" i="13" s="1"/>
  <c r="R54" i="13"/>
  <c r="R55" i="13" s="1"/>
  <c r="H63" i="13" s="1"/>
  <c r="T18" i="13"/>
  <c r="AF18" i="13" s="1"/>
  <c r="W18" i="13" s="1"/>
  <c r="F70" i="13"/>
  <c r="F74" i="13" s="1"/>
  <c r="U54" i="13"/>
  <c r="H70" i="13"/>
  <c r="H74" i="13" s="1"/>
  <c r="X54" i="13"/>
  <c r="X55" i="13" s="1"/>
  <c r="D72" i="13"/>
  <c r="E72" i="13"/>
  <c r="AF21" i="13"/>
  <c r="V21" i="13" s="1"/>
  <c r="F72" i="13"/>
  <c r="T20" i="13"/>
  <c r="AF20" i="13" s="1"/>
  <c r="G72" i="13"/>
  <c r="T19" i="13"/>
  <c r="AF19" i="13" s="1"/>
  <c r="V19" i="13" s="1"/>
  <c r="H72" i="13"/>
  <c r="Y24" i="13"/>
  <c r="Y54" i="13" s="1"/>
  <c r="V18" i="13"/>
  <c r="AM54" i="13"/>
  <c r="AP54" i="13"/>
  <c r="AN54" i="13" s="1"/>
  <c r="AI56" i="13"/>
  <c r="AI54" i="13" s="1"/>
  <c r="W23" i="13" l="1"/>
  <c r="V23" i="13"/>
  <c r="AB56" i="13"/>
  <c r="F73" i="13" s="1"/>
  <c r="X56" i="13"/>
  <c r="G71" i="13" s="1"/>
  <c r="G75" i="13" s="1"/>
  <c r="U56" i="13"/>
  <c r="D71" i="13" s="1"/>
  <c r="D75" i="13" s="1"/>
  <c r="AG63" i="13"/>
  <c r="AK54" i="13"/>
  <c r="O55" i="13"/>
  <c r="E63" i="13" s="1"/>
  <c r="AA56" i="13"/>
  <c r="E73" i="13" s="1"/>
  <c r="M63" i="13"/>
  <c r="H54" i="13"/>
  <c r="AD56" i="13"/>
  <c r="H73" i="13" s="1"/>
  <c r="AC56" i="13"/>
  <c r="G73" i="13" s="1"/>
  <c r="T56" i="13"/>
  <c r="T57" i="13" s="1"/>
  <c r="V54" i="13"/>
  <c r="V55" i="13" s="1"/>
  <c r="L54" i="13"/>
  <c r="U55" i="13"/>
  <c r="K54" i="13"/>
  <c r="Z56" i="13"/>
  <c r="D73" i="13" s="1"/>
  <c r="T54" i="13"/>
  <c r="W20" i="13"/>
  <c r="Y55" i="13"/>
  <c r="Y56" i="13"/>
  <c r="H71" i="13" s="1"/>
  <c r="H75" i="13" s="1"/>
  <c r="AF63" i="13"/>
  <c r="AE63" i="13"/>
  <c r="J54" i="13"/>
  <c r="M54" i="13"/>
  <c r="W54" i="13" l="1"/>
  <c r="T55" i="13"/>
  <c r="AF54" i="13" s="1"/>
  <c r="V56" i="13"/>
  <c r="E71" i="13" s="1"/>
  <c r="E75" i="13" s="1"/>
  <c r="W55" i="13"/>
  <c r="W56" i="13"/>
  <c r="F71" i="13" s="1"/>
  <c r="F75" i="13" s="1"/>
  <c r="J63" i="13" l="1"/>
  <c r="K63" i="13" l="1"/>
  <c r="L6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School</author>
  </authors>
  <commentList>
    <comment ref="G3" authorId="0" shapeId="0" xr:uid="{1521D6DB-B472-4BAE-81E5-5EF5527F259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AG10" authorId="0" shapeId="0" xr:uid="{B5C3DDCF-66C4-4173-A4EA-B6FC94F4DA0D}">
      <text>
        <r>
          <rPr>
            <sz val="10"/>
            <color indexed="81"/>
            <rFont val="Arial"/>
            <family val="2"/>
          </rPr>
          <t xml:space="preserve">Gegevens verschijnen automatisch, u hoeft hier niets in te vullen
</t>
        </r>
      </text>
    </comment>
  </commentList>
</comments>
</file>

<file path=xl/sharedStrings.xml><?xml version="1.0" encoding="utf-8"?>
<sst xmlns="http://schemas.openxmlformats.org/spreadsheetml/2006/main" count="147" uniqueCount="92">
  <si>
    <t>GROEP</t>
  </si>
  <si>
    <t>ga met de muis over dit vak</t>
  </si>
  <si>
    <t>de indicatoren</t>
  </si>
  <si>
    <t>spellen</t>
  </si>
  <si>
    <t>technisch lezen</t>
  </si>
  <si>
    <t>begrijpend lezen</t>
  </si>
  <si>
    <t>hoofdrekenen</t>
  </si>
  <si>
    <t>rekenen &amp; wiskunde</t>
  </si>
  <si>
    <t>realisatie</t>
  </si>
  <si>
    <t>totaal</t>
  </si>
  <si>
    <t>doublure</t>
  </si>
  <si>
    <t>cijfer</t>
  </si>
  <si>
    <t>v&gt;=t</t>
  </si>
  <si>
    <t>lezen</t>
  </si>
  <si>
    <t xml:space="preserve"> lezen</t>
  </si>
  <si>
    <t>rekenen</t>
  </si>
  <si>
    <t>wiskunde</t>
  </si>
  <si>
    <t>A</t>
  </si>
  <si>
    <t>B</t>
  </si>
  <si>
    <t>C</t>
  </si>
  <si>
    <t>D</t>
  </si>
  <si>
    <t>E</t>
  </si>
  <si>
    <t>ingevoerd</t>
  </si>
  <si>
    <t>VO</t>
  </si>
  <si>
    <t>na 3 jr.</t>
  </si>
  <si>
    <t>specifieke onderwijsbehoefte</t>
  </si>
  <si>
    <t>plaatsing VO</t>
  </si>
  <si>
    <t>Ik gebruik Cito 1-2-3-4-5</t>
  </si>
  <si>
    <t>Ik gebruik Cito A-B-C-D-E</t>
  </si>
  <si>
    <t>(1.1.1)</t>
  </si>
  <si>
    <t>(1.1.2)</t>
  </si>
  <si>
    <t>TAAL</t>
  </si>
  <si>
    <t>REKENEN</t>
  </si>
  <si>
    <t>resultaten</t>
  </si>
  <si>
    <t>(1.1)</t>
  </si>
  <si>
    <t>niveau</t>
  </si>
  <si>
    <t>Aanleg-</t>
  </si>
  <si>
    <t>Spec.</t>
  </si>
  <si>
    <t>behoefte</t>
  </si>
  <si>
    <t>Doublure</t>
  </si>
  <si>
    <t>(1.3)</t>
  </si>
  <si>
    <t>(1.4)</t>
  </si>
  <si>
    <t>Sociaal</t>
  </si>
  <si>
    <t>competent</t>
  </si>
  <si>
    <t>(1.5)</t>
  </si>
  <si>
    <t>(1.6)</t>
  </si>
  <si>
    <t>(1.7)</t>
  </si>
  <si>
    <t>Indicator 1.1</t>
  </si>
  <si>
    <t>eindresultaat</t>
  </si>
  <si>
    <t>sociaal competent</t>
  </si>
  <si>
    <t xml:space="preserve">positie VO na 3 jr. </t>
  </si>
  <si>
    <t>potentie A-E</t>
  </si>
  <si>
    <t>realisatie A-E</t>
  </si>
  <si>
    <t>potentie 1-5</t>
  </si>
  <si>
    <t>realisatie 1-5</t>
  </si>
  <si>
    <t>Advies</t>
  </si>
  <si>
    <t>Technisch</t>
  </si>
  <si>
    <t>Begrijpend</t>
  </si>
  <si>
    <t>Spellen</t>
  </si>
  <si>
    <t>Hoofd</t>
  </si>
  <si>
    <t>Rekenen /</t>
  </si>
  <si>
    <t>Eind</t>
  </si>
  <si>
    <t>Plaatsing</t>
  </si>
  <si>
    <t>Positie VO</t>
  </si>
  <si>
    <t>Aanleg</t>
  </si>
  <si>
    <t>Resultaat</t>
  </si>
  <si>
    <t>Norm</t>
  </si>
  <si>
    <t>Naam leerling</t>
  </si>
  <si>
    <t>INFORMATIE</t>
  </si>
  <si>
    <t>DATUM</t>
  </si>
  <si>
    <r>
      <t xml:space="preserve">Is het vakje </t>
    </r>
    <r>
      <rPr>
        <b/>
        <sz val="12"/>
        <color indexed="50"/>
        <rFont val="Arial"/>
        <family val="2"/>
      </rPr>
      <t>groen</t>
    </r>
    <r>
      <rPr>
        <b/>
        <sz val="12"/>
        <color indexed="10"/>
        <rFont val="Arial"/>
        <family val="2"/>
      </rPr>
      <t xml:space="preserve"> gekleurd, vul dan de kolom in</t>
    </r>
  </si>
  <si>
    <t>S</t>
  </si>
  <si>
    <t>T</t>
  </si>
  <si>
    <t>H</t>
  </si>
  <si>
    <t>R</t>
  </si>
  <si>
    <t>P</t>
  </si>
  <si>
    <t>ja</t>
  </si>
  <si>
    <t>G</t>
  </si>
  <si>
    <t>I</t>
  </si>
  <si>
    <t>N</t>
  </si>
  <si>
    <t>tot.</t>
  </si>
  <si>
    <t>X</t>
  </si>
  <si>
    <t>Werkwoord</t>
  </si>
  <si>
    <t>werkw</t>
  </si>
  <si>
    <t>ww spellen</t>
  </si>
  <si>
    <t>LEZEN</t>
  </si>
  <si>
    <t>leerling 1</t>
  </si>
  <si>
    <t>leerling 5</t>
  </si>
  <si>
    <t>leerling 6</t>
  </si>
  <si>
    <t>leerling 2</t>
  </si>
  <si>
    <t>leerling 3</t>
  </si>
  <si>
    <t>leerling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</si>
</sst>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
  </numFmts>
  <fonts count="22" x14ac:knownFonts="1">
    <font>
      <sz val="10"/>
      <name val="Arial"/>
    </font>
    <font>
      <sz val="10"/>
      <name val="Arial"/>
    </font>
    <font>
      <sz val="14"/>
      <name val="Comic Sans MS"/>
      <family val="4"/>
    </font>
    <font>
      <sz val="10"/>
      <color indexed="9"/>
      <name val="Arial"/>
    </font>
    <font>
      <b/>
      <sz val="10"/>
      <color indexed="10"/>
      <name val="Arial"/>
      <family val="2"/>
    </font>
    <font>
      <sz val="10"/>
      <color indexed="81"/>
      <name val="Tahoma"/>
      <family val="2"/>
    </font>
    <font>
      <sz val="8"/>
      <color indexed="81"/>
      <name val="Tahoma"/>
    </font>
    <font>
      <sz val="10"/>
      <color indexed="10"/>
      <name val="Arial"/>
      <family val="2"/>
    </font>
    <font>
      <b/>
      <sz val="10"/>
      <name val="Arial"/>
      <family val="2"/>
    </font>
    <font>
      <sz val="10"/>
      <name val="Arial"/>
      <family val="2"/>
    </font>
    <font>
      <sz val="10"/>
      <color indexed="81"/>
      <name val="Arial"/>
      <family val="2"/>
    </font>
    <font>
      <sz val="12"/>
      <name val="Arial"/>
    </font>
    <font>
      <b/>
      <sz val="12"/>
      <color indexed="10"/>
      <name val="Arial"/>
      <family val="2"/>
    </font>
    <font>
      <b/>
      <sz val="12"/>
      <color indexed="50"/>
      <name val="Arial"/>
      <family val="2"/>
    </font>
    <font>
      <b/>
      <sz val="12"/>
      <name val="Comic Sans MS"/>
      <family val="4"/>
    </font>
    <font>
      <sz val="8"/>
      <name val="Comic Sans MS"/>
      <family val="4"/>
    </font>
    <font>
      <sz val="7.5"/>
      <name val="Arial"/>
      <family val="2"/>
    </font>
    <font>
      <sz val="10"/>
      <color rgb="FF394443"/>
      <name val="Arial"/>
      <family val="2"/>
    </font>
    <font>
      <sz val="10"/>
      <color theme="1"/>
      <name val="Arial"/>
      <family val="2"/>
    </font>
    <font>
      <sz val="10"/>
      <color rgb="FFFF0000"/>
      <name val="Arial"/>
      <family val="2"/>
    </font>
    <font>
      <sz val="10"/>
      <color theme="0"/>
      <name val="Arial"/>
      <family val="2"/>
    </font>
    <font>
      <sz val="8"/>
      <name val="Arial"/>
      <family val="2"/>
    </font>
  </fonts>
  <fills count="11">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13"/>
        <bgColor indexed="64"/>
      </patternFill>
    </fill>
    <fill>
      <patternFill patternType="solid">
        <fgColor rgb="FFFFFFCC"/>
        <bgColor indexed="64"/>
      </patternFill>
    </fill>
    <fill>
      <patternFill patternType="solid">
        <fgColor rgb="FFCCCCFF"/>
        <bgColor indexed="40"/>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35">
    <xf numFmtId="0" fontId="0" fillId="0" borderId="0" xfId="0"/>
    <xf numFmtId="0" fontId="2" fillId="0" borderId="0" xfId="0" applyFont="1" applyAlignment="1">
      <alignment horizontal="left" vertical="center"/>
    </xf>
    <xf numFmtId="0" fontId="3"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0" fillId="0" borderId="0" xfId="0" applyAlignment="1">
      <alignment horizontal="right"/>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2" borderId="4" xfId="0" applyFill="1" applyBorder="1" applyAlignment="1" applyProtection="1">
      <alignment horizontal="center"/>
      <protection locked="0"/>
    </xf>
    <xf numFmtId="9" fontId="0" fillId="0" borderId="0" xfId="0" applyNumberFormat="1" applyAlignment="1">
      <alignment horizontal="center"/>
    </xf>
    <xf numFmtId="0" fontId="0" fillId="2" borderId="5"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6" xfId="0" applyFill="1" applyBorder="1" applyAlignment="1" applyProtection="1">
      <alignment horizontal="center"/>
      <protection locked="0"/>
    </xf>
    <xf numFmtId="0" fontId="0" fillId="0" borderId="4" xfId="0" applyBorder="1" applyAlignment="1">
      <alignment horizontal="center"/>
    </xf>
    <xf numFmtId="0" fontId="0" fillId="0" borderId="2" xfId="0" applyBorder="1" applyAlignment="1">
      <alignment horizontal="center"/>
    </xf>
    <xf numFmtId="0" fontId="1" fillId="0" borderId="0" xfId="0" applyFont="1"/>
    <xf numFmtId="10" fontId="0" fillId="0" borderId="0" xfId="0" applyNumberFormat="1" applyAlignment="1">
      <alignment horizontal="center"/>
    </xf>
    <xf numFmtId="0" fontId="7" fillId="0" borderId="0" xfId="0" applyFont="1" applyAlignment="1">
      <alignment horizontal="left"/>
    </xf>
    <xf numFmtId="0" fontId="7" fillId="0" borderId="0" xfId="0" applyFont="1" applyAlignment="1">
      <alignment horizontal="center"/>
    </xf>
    <xf numFmtId="0" fontId="0" fillId="2" borderId="4"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1" fillId="3" borderId="2" xfId="0" applyFont="1" applyFill="1" applyBorder="1" applyAlignment="1">
      <alignment horizontal="center" vertical="center"/>
    </xf>
    <xf numFmtId="0" fontId="1" fillId="3" borderId="0" xfId="0" applyFont="1" applyFill="1" applyAlignment="1">
      <alignment horizontal="center"/>
    </xf>
    <xf numFmtId="0" fontId="0" fillId="2" borderId="1" xfId="0" applyFill="1" applyBorder="1" applyAlignment="1" applyProtection="1">
      <alignment horizontal="center"/>
      <protection locked="0"/>
    </xf>
    <xf numFmtId="9" fontId="0" fillId="0" borderId="9" xfId="0" applyNumberFormat="1" applyBorder="1" applyAlignment="1">
      <alignment horizontal="center"/>
    </xf>
    <xf numFmtId="0" fontId="4" fillId="0" borderId="0" xfId="0" applyFont="1" applyAlignment="1">
      <alignment horizontal="center"/>
    </xf>
    <xf numFmtId="0" fontId="0" fillId="0" borderId="9" xfId="0" applyBorder="1" applyAlignment="1">
      <alignment horizontal="center"/>
    </xf>
    <xf numFmtId="0" fontId="1" fillId="3" borderId="8" xfId="0" applyFont="1" applyFill="1" applyBorder="1" applyAlignment="1">
      <alignment horizontal="center"/>
    </xf>
    <xf numFmtId="0" fontId="0" fillId="2" borderId="10" xfId="0"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5" borderId="1" xfId="0" applyFill="1" applyBorder="1" applyAlignment="1">
      <alignment horizontal="center"/>
    </xf>
    <xf numFmtId="0" fontId="0" fillId="5" borderId="3" xfId="0" applyFill="1" applyBorder="1" applyAlignment="1">
      <alignment horizontal="center"/>
    </xf>
    <xf numFmtId="0" fontId="1" fillId="5" borderId="2" xfId="0" applyFont="1" applyFill="1" applyBorder="1" applyAlignment="1">
      <alignment horizont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1" fillId="5" borderId="2" xfId="0" applyFont="1" applyFill="1" applyBorder="1" applyAlignment="1">
      <alignment horizontal="center" vertical="center"/>
    </xf>
    <xf numFmtId="0" fontId="1" fillId="6" borderId="1" xfId="0" applyFont="1" applyFill="1" applyBorder="1" applyAlignment="1">
      <alignment horizontal="center"/>
    </xf>
    <xf numFmtId="0" fontId="1" fillId="6" borderId="15" xfId="0" applyFont="1" applyFill="1" applyBorder="1" applyAlignment="1">
      <alignment horizontal="center"/>
    </xf>
    <xf numFmtId="0" fontId="1" fillId="6" borderId="1" xfId="0" applyFont="1" applyFill="1" applyBorder="1" applyAlignment="1">
      <alignment horizontal="center" vertical="center"/>
    </xf>
    <xf numFmtId="0" fontId="1" fillId="6" borderId="3" xfId="0" applyFont="1" applyFill="1" applyBorder="1" applyAlignment="1">
      <alignment horizontal="center"/>
    </xf>
    <xf numFmtId="0" fontId="1" fillId="6" borderId="5" xfId="0" applyFont="1" applyFill="1" applyBorder="1" applyAlignment="1">
      <alignment horizontal="center"/>
    </xf>
    <xf numFmtId="0" fontId="1" fillId="6" borderId="3" xfId="0" applyFont="1" applyFill="1" applyBorder="1" applyAlignment="1">
      <alignment horizontal="center" vertical="center"/>
    </xf>
    <xf numFmtId="0" fontId="1" fillId="6" borderId="16" xfId="0" applyFont="1" applyFill="1" applyBorder="1" applyAlignment="1">
      <alignment horizontal="center"/>
    </xf>
    <xf numFmtId="0" fontId="1" fillId="6" borderId="2" xfId="0" applyFont="1" applyFill="1" applyBorder="1" applyAlignment="1">
      <alignment horizontal="center"/>
    </xf>
    <xf numFmtId="0" fontId="1" fillId="6" borderId="2" xfId="0" applyFon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0" borderId="17" xfId="0" applyBorder="1" applyAlignment="1">
      <alignment horizontal="center"/>
    </xf>
    <xf numFmtId="0" fontId="0" fillId="7" borderId="18" xfId="0" applyFill="1" applyBorder="1" applyAlignment="1" applyProtection="1">
      <alignment horizontal="center"/>
      <protection locked="0"/>
    </xf>
    <xf numFmtId="9" fontId="1" fillId="5" borderId="19" xfId="0" applyNumberFormat="1" applyFont="1" applyFill="1" applyBorder="1" applyAlignment="1">
      <alignment horizontal="center"/>
    </xf>
    <xf numFmtId="9" fontId="0" fillId="5" borderId="4" xfId="0" applyNumberFormat="1" applyFill="1" applyBorder="1" applyAlignment="1">
      <alignment horizontal="center"/>
    </xf>
    <xf numFmtId="0" fontId="0" fillId="5" borderId="2" xfId="0" applyFill="1" applyBorder="1" applyAlignment="1">
      <alignment horizontal="center"/>
    </xf>
    <xf numFmtId="9" fontId="0" fillId="5" borderId="2" xfId="0" applyNumberFormat="1" applyFill="1" applyBorder="1" applyAlignment="1">
      <alignment horizontal="center"/>
    </xf>
    <xf numFmtId="0" fontId="0" fillId="0" borderId="7" xfId="0" applyBorder="1" applyAlignment="1">
      <alignment horizontal="center"/>
    </xf>
    <xf numFmtId="0" fontId="0" fillId="5" borderId="1" xfId="0" applyFill="1" applyBorder="1"/>
    <xf numFmtId="0" fontId="0" fillId="5" borderId="3" xfId="0" applyFill="1" applyBorder="1"/>
    <xf numFmtId="0" fontId="1" fillId="5" borderId="2" xfId="0" applyFont="1" applyFill="1" applyBorder="1"/>
    <xf numFmtId="0" fontId="1" fillId="0" borderId="15" xfId="0" applyFont="1" applyBorder="1" applyAlignment="1">
      <alignment horizontal="center"/>
    </xf>
    <xf numFmtId="0" fontId="1" fillId="0" borderId="5" xfId="0" applyFont="1" applyBorder="1" applyAlignment="1">
      <alignment horizontal="center"/>
    </xf>
    <xf numFmtId="0" fontId="1" fillId="0" borderId="16"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9" fontId="0" fillId="0" borderId="23" xfId="0" applyNumberFormat="1" applyBorder="1" applyAlignment="1">
      <alignment horizontal="center"/>
    </xf>
    <xf numFmtId="0" fontId="0" fillId="3" borderId="24" xfId="0" applyFill="1" applyBorder="1" applyAlignment="1">
      <alignment horizontal="center" vertical="center"/>
    </xf>
    <xf numFmtId="0" fontId="0" fillId="3" borderId="6" xfId="0" applyFill="1" applyBorder="1" applyAlignment="1">
      <alignment horizontal="center" vertical="center"/>
    </xf>
    <xf numFmtId="0" fontId="1" fillId="3" borderId="25" xfId="0" applyFont="1" applyFill="1" applyBorder="1" applyAlignment="1">
      <alignment horizontal="center" vertical="center"/>
    </xf>
    <xf numFmtId="0" fontId="8" fillId="0" borderId="4" xfId="0" applyFont="1" applyBorder="1" applyAlignment="1" applyProtection="1">
      <alignment horizontal="center"/>
      <protection locked="0"/>
    </xf>
    <xf numFmtId="0" fontId="8" fillId="0" borderId="4" xfId="0" applyFont="1" applyBorder="1" applyAlignment="1">
      <alignment horizontal="center"/>
    </xf>
    <xf numFmtId="164" fontId="2" fillId="3" borderId="0" xfId="0" applyNumberFormat="1" applyFont="1" applyFill="1" applyAlignment="1" applyProtection="1">
      <alignment horizontal="center"/>
      <protection locked="0"/>
    </xf>
    <xf numFmtId="0" fontId="11" fillId="0" borderId="0" xfId="0" applyFont="1"/>
    <xf numFmtId="9" fontId="1" fillId="0" borderId="0" xfId="0" applyNumberFormat="1" applyFont="1" applyAlignment="1">
      <alignment horizontal="center"/>
    </xf>
    <xf numFmtId="0" fontId="14" fillId="4" borderId="26" xfId="0" applyFont="1" applyFill="1" applyBorder="1" applyAlignment="1" applyProtection="1">
      <alignment horizontal="center"/>
      <protection locked="0"/>
    </xf>
    <xf numFmtId="0" fontId="14" fillId="0" borderId="0" xfId="0" applyFont="1" applyAlignment="1">
      <alignment horizontal="left" vertical="center"/>
    </xf>
    <xf numFmtId="0" fontId="1" fillId="0" borderId="2" xfId="0" applyFont="1" applyBorder="1" applyAlignment="1">
      <alignment horizontal="center" vertical="center"/>
    </xf>
    <xf numFmtId="0" fontId="1" fillId="0" borderId="6" xfId="0" applyFont="1" applyBorder="1" applyAlignment="1">
      <alignment horizontal="center"/>
    </xf>
    <xf numFmtId="0" fontId="1" fillId="0" borderId="25" xfId="0" applyFont="1" applyBorder="1" applyAlignment="1">
      <alignment horizontal="center" vertic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18" xfId="0" applyFill="1" applyBorder="1" applyAlignment="1">
      <alignment horizontal="center"/>
    </xf>
    <xf numFmtId="0" fontId="0" fillId="0" borderId="18" xfId="0" applyBorder="1" applyAlignment="1">
      <alignment horizontal="center"/>
    </xf>
    <xf numFmtId="0" fontId="0" fillId="2" borderId="30" xfId="0" applyFill="1" applyBorder="1" applyAlignment="1" applyProtection="1">
      <alignment horizontal="center"/>
      <protection locked="0"/>
    </xf>
    <xf numFmtId="0" fontId="1" fillId="0" borderId="4" xfId="0" applyFont="1" applyBorder="1"/>
    <xf numFmtId="0" fontId="1" fillId="0" borderId="4" xfId="0" applyFont="1" applyBorder="1" applyAlignment="1">
      <alignment horizontal="center"/>
    </xf>
    <xf numFmtId="0" fontId="1" fillId="0" borderId="4" xfId="0" applyFont="1" applyBorder="1" applyAlignment="1">
      <alignment horizontal="center" vertical="center"/>
    </xf>
    <xf numFmtId="0" fontId="1" fillId="0" borderId="0" xfId="0" applyFont="1" applyAlignment="1">
      <alignment horizontal="left"/>
    </xf>
    <xf numFmtId="0" fontId="9" fillId="2" borderId="2" xfId="0" applyFont="1" applyFill="1" applyBorder="1" applyAlignment="1" applyProtection="1">
      <alignment horizontal="center"/>
      <protection locked="0"/>
    </xf>
    <xf numFmtId="0" fontId="9" fillId="2" borderId="4" xfId="0" applyFont="1" applyFill="1" applyBorder="1" applyAlignment="1" applyProtection="1">
      <alignment horizontal="center"/>
      <protection locked="0"/>
    </xf>
    <xf numFmtId="0" fontId="9" fillId="2" borderId="5" xfId="0" applyFont="1" applyFill="1" applyBorder="1" applyAlignment="1" applyProtection="1">
      <alignment horizontal="center"/>
      <protection locked="0"/>
    </xf>
    <xf numFmtId="0" fontId="17" fillId="9" borderId="4" xfId="0" applyFont="1" applyFill="1" applyBorder="1" applyAlignment="1" applyProtection="1">
      <alignment horizontal="left" vertical="center" wrapText="1"/>
      <protection locked="0"/>
    </xf>
    <xf numFmtId="0" fontId="9" fillId="6" borderId="1" xfId="0" applyFont="1" applyFill="1" applyBorder="1" applyAlignment="1">
      <alignment horizontal="center" vertical="center"/>
    </xf>
    <xf numFmtId="0" fontId="9" fillId="6" borderId="3" xfId="0" applyFont="1" applyFill="1" applyBorder="1" applyAlignment="1">
      <alignment horizontal="center" vertical="center"/>
    </xf>
    <xf numFmtId="0" fontId="9" fillId="0" borderId="0" xfId="0" applyFont="1" applyAlignment="1">
      <alignment horizontal="center"/>
    </xf>
    <xf numFmtId="0" fontId="1" fillId="0" borderId="33" xfId="0" applyFont="1" applyBorder="1" applyAlignment="1">
      <alignment horizontal="center" vertical="center"/>
    </xf>
    <xf numFmtId="9" fontId="1" fillId="0" borderId="34" xfId="0" applyNumberFormat="1" applyFont="1" applyBorder="1" applyAlignment="1">
      <alignment horizontal="center"/>
    </xf>
    <xf numFmtId="9" fontId="1" fillId="0" borderId="35" xfId="0" applyNumberFormat="1"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9" fontId="1" fillId="0" borderId="36" xfId="0" applyNumberFormat="1" applyFont="1" applyBorder="1" applyAlignment="1">
      <alignment horizontal="center"/>
    </xf>
    <xf numFmtId="9" fontId="0" fillId="0" borderId="0" xfId="0" applyNumberFormat="1"/>
    <xf numFmtId="9" fontId="0" fillId="4" borderId="37" xfId="0" applyNumberFormat="1" applyFill="1" applyBorder="1" applyAlignment="1">
      <alignment horizontal="center"/>
    </xf>
    <xf numFmtId="9" fontId="0" fillId="4" borderId="38" xfId="0" applyNumberFormat="1" applyFill="1" applyBorder="1" applyAlignment="1">
      <alignment horizontal="center"/>
    </xf>
    <xf numFmtId="9" fontId="0" fillId="8" borderId="4" xfId="0" applyNumberFormat="1" applyFill="1" applyBorder="1" applyAlignment="1">
      <alignment horizontal="center"/>
    </xf>
    <xf numFmtId="164" fontId="14" fillId="0" borderId="0" xfId="0" applyNumberFormat="1" applyFont="1" applyAlignment="1" applyProtection="1">
      <alignment horizontal="center"/>
      <protection locked="0"/>
    </xf>
    <xf numFmtId="0" fontId="9" fillId="2" borderId="0" xfId="0" applyFont="1" applyFill="1" applyAlignment="1" applyProtection="1">
      <alignment horizontal="center"/>
      <protection locked="0"/>
    </xf>
    <xf numFmtId="0" fontId="9" fillId="2" borderId="6" xfId="0" applyFont="1" applyFill="1" applyBorder="1" applyAlignment="1" applyProtection="1">
      <alignment horizontal="center"/>
      <protection locked="0"/>
    </xf>
    <xf numFmtId="0" fontId="19" fillId="0" borderId="0" xfId="0" applyFont="1" applyAlignment="1">
      <alignment horizontal="center"/>
    </xf>
    <xf numFmtId="0" fontId="14" fillId="10" borderId="39" xfId="0" applyFont="1" applyFill="1" applyBorder="1" applyAlignment="1" applyProtection="1">
      <alignment horizontal="center"/>
      <protection locked="0"/>
    </xf>
    <xf numFmtId="0" fontId="20" fillId="0" borderId="0" xfId="0" applyFont="1" applyAlignment="1">
      <alignment horizontal="center"/>
    </xf>
    <xf numFmtId="164" fontId="14" fillId="2" borderId="26" xfId="0" applyNumberFormat="1" applyFont="1" applyFill="1" applyBorder="1" applyAlignment="1" applyProtection="1">
      <alignment horizontal="center"/>
      <protection locked="0"/>
    </xf>
    <xf numFmtId="164" fontId="14" fillId="2" borderId="27" xfId="0" applyNumberFormat="1" applyFont="1" applyFill="1" applyBorder="1" applyAlignment="1" applyProtection="1">
      <alignment horizontal="center"/>
      <protection locked="0"/>
    </xf>
    <xf numFmtId="0" fontId="9" fillId="0" borderId="19" xfId="0" applyFont="1" applyBorder="1" applyAlignment="1">
      <alignment horizontal="center"/>
    </xf>
    <xf numFmtId="0" fontId="9" fillId="0" borderId="17" xfId="0" applyFont="1" applyBorder="1" applyAlignment="1">
      <alignment horizontal="center"/>
    </xf>
    <xf numFmtId="0" fontId="9" fillId="0" borderId="7" xfId="0" applyFont="1" applyBorder="1" applyAlignment="1">
      <alignment horizontal="center"/>
    </xf>
    <xf numFmtId="0" fontId="0" fillId="0" borderId="19" xfId="0" applyBorder="1" applyAlignment="1">
      <alignment horizontal="center"/>
    </xf>
    <xf numFmtId="0" fontId="0" fillId="0" borderId="7" xfId="0" applyBorder="1" applyAlignment="1">
      <alignment horizontal="center"/>
    </xf>
    <xf numFmtId="0" fontId="16" fillId="6" borderId="17" xfId="0" applyFont="1" applyFill="1" applyBorder="1" applyAlignment="1">
      <alignment horizontal="center" vertical="center"/>
    </xf>
    <xf numFmtId="0" fontId="0" fillId="3" borderId="4" xfId="0" applyFill="1" applyBorder="1" applyAlignment="1">
      <alignment horizontal="center"/>
    </xf>
    <xf numFmtId="0" fontId="0" fillId="0" borderId="4" xfId="0" applyBorder="1" applyAlignment="1">
      <alignment horizontal="center"/>
    </xf>
    <xf numFmtId="0" fontId="15" fillId="6" borderId="0" xfId="0" applyFont="1" applyFill="1" applyAlignment="1">
      <alignment horizontal="center" vertical="center"/>
    </xf>
    <xf numFmtId="0" fontId="8" fillId="6" borderId="0" xfId="0" applyFont="1" applyFill="1" applyAlignment="1">
      <alignment horizontal="center"/>
    </xf>
    <xf numFmtId="0" fontId="12" fillId="0" borderId="19" xfId="0" applyFont="1" applyBorder="1" applyAlignment="1">
      <alignment horizontal="center"/>
    </xf>
    <xf numFmtId="0" fontId="12" fillId="0" borderId="17" xfId="0" applyFont="1" applyBorder="1" applyAlignment="1">
      <alignment horizontal="center"/>
    </xf>
    <xf numFmtId="0" fontId="12" fillId="0" borderId="7" xfId="0" applyFont="1" applyBorder="1" applyAlignment="1">
      <alignment horizontal="center"/>
    </xf>
    <xf numFmtId="0" fontId="8" fillId="0" borderId="31" xfId="0" applyFont="1" applyBorder="1" applyAlignment="1">
      <alignment horizontal="left"/>
    </xf>
    <xf numFmtId="0" fontId="8" fillId="0" borderId="32" xfId="0" applyFont="1" applyBorder="1" applyAlignment="1">
      <alignment horizontal="left"/>
    </xf>
    <xf numFmtId="0" fontId="18" fillId="0" borderId="0" xfId="0" applyFont="1" applyAlignment="1">
      <alignment horizontal="center"/>
    </xf>
    <xf numFmtId="0" fontId="9" fillId="0" borderId="4" xfId="0" applyFont="1" applyBorder="1" applyAlignment="1">
      <alignment horizontal="center"/>
    </xf>
  </cellXfs>
  <cellStyles count="1">
    <cellStyle name="Standaard" xfId="0" builtinId="0"/>
  </cellStyles>
  <dxfs count="52">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rgb="FFCCFFCC"/>
        </patternFill>
      </fill>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border>
        <left style="thin">
          <color auto="1"/>
        </left>
        <right style="thin">
          <color auto="1"/>
        </right>
        <top style="hair">
          <color auto="1"/>
        </top>
        <bottom style="hair">
          <color auto="1"/>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CFFCC"/>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ill>
        <patternFill>
          <bgColor rgb="FFCCFFCC"/>
        </patternFill>
      </fill>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ont>
        <condense val="0"/>
        <extend val="0"/>
        <color auto="1"/>
      </font>
      <fill>
        <patternFill>
          <bgColor indexed="42"/>
        </patternFill>
      </fill>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51"/>
        </patternFill>
      </fill>
    </dxf>
    <dxf>
      <fill>
        <patternFill>
          <bgColor indexed="31"/>
        </patternFill>
      </fill>
    </dxf>
  </dxfs>
  <tableStyles count="0" defaultTableStyle="TableStyleMedium2" defaultPivotStyle="PivotStyleLight16"/>
  <colors>
    <mruColors>
      <color rgb="FFCCCCFF"/>
      <color rgb="FFFF7C80"/>
      <color rgb="FFCCFFCC"/>
      <color rgb="FFFF9999"/>
      <color rgb="FFFFFFCC"/>
      <color rgb="FFFF505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46119738647062E-2"/>
          <c:y val="8.9285714285714288E-2"/>
          <c:w val="0.87722201668992383"/>
          <c:h val="0.67321428571428577"/>
        </c:manualLayout>
      </c:layout>
      <c:barChart>
        <c:barDir val="col"/>
        <c:grouping val="clustered"/>
        <c:varyColors val="0"/>
        <c:ser>
          <c:idx val="0"/>
          <c:order val="0"/>
          <c:spPr>
            <a:gradFill rotWithShape="0">
              <a:gsLst>
                <a:gs pos="0">
                  <a:srgbClr xmlns:mc="http://schemas.openxmlformats.org/markup-compatibility/2006" xmlns:a14="http://schemas.microsoft.com/office/drawing/2010/main" val="9999FF" mc:Ignorable="a14" a14:legacySpreadsheetColorIndex="2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99FF" mc:Ignorable="a14" a14:legacySpreadsheetColorIndex="24"/>
                </a:gs>
              </a:gsLst>
              <a:lin ang="0" scaled="1"/>
            </a:gradFill>
            <a:ln w="12700">
              <a:solidFill>
                <a:srgbClr val="000000"/>
              </a:solidFill>
              <a:prstDash val="solid"/>
            </a:ln>
          </c:spPr>
          <c:invertIfNegative val="0"/>
          <c:dPt>
            <c:idx val="3"/>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extLst>
              <c:ext xmlns:c16="http://schemas.microsoft.com/office/drawing/2014/chart" uri="{C3380CC4-5D6E-409C-BE32-E72D297353CC}">
                <c16:uniqueId val="{00000001-E2CC-401F-8890-CDDD2960AD4C}"/>
              </c:ext>
            </c:extLst>
          </c:dPt>
          <c:dPt>
            <c:idx val="4"/>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extLst>
              <c:ext xmlns:c16="http://schemas.microsoft.com/office/drawing/2014/chart" uri="{C3380CC4-5D6E-409C-BE32-E72D297353CC}">
                <c16:uniqueId val="{00000003-E2CC-401F-8890-CDDD2960AD4C}"/>
              </c:ext>
            </c:extLst>
          </c:dPt>
          <c:dPt>
            <c:idx val="5"/>
            <c:invertIfNegative val="0"/>
            <c:bubble3D val="0"/>
            <c:spPr>
              <a:gradFill rotWithShape="0">
                <a:gsLst>
                  <a:gs pos="0">
                    <a:srgbClr xmlns:mc="http://schemas.openxmlformats.org/markup-compatibility/2006" xmlns:a14="http://schemas.microsoft.com/office/drawing/2010/main" val="FF00FF" mc:Ignorable="a14" a14:legacySpreadsheetColorIndex="1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00FF" mc:Ignorable="a14" a14:legacySpreadsheetColorIndex="14"/>
                  </a:gs>
                </a:gsLst>
                <a:lin ang="0" scaled="1"/>
              </a:gradFill>
              <a:ln w="12700">
                <a:solidFill>
                  <a:srgbClr val="000000"/>
                </a:solidFill>
                <a:prstDash val="solid"/>
              </a:ln>
            </c:spPr>
            <c:extLst>
              <c:ext xmlns:c16="http://schemas.microsoft.com/office/drawing/2014/chart" uri="{C3380CC4-5D6E-409C-BE32-E72D297353CC}">
                <c16:uniqueId val="{00000005-E2CC-401F-8890-CDDD2960AD4C}"/>
              </c:ext>
            </c:extLst>
          </c:dPt>
          <c:dPt>
            <c:idx val="6"/>
            <c:invertIfNegative val="0"/>
            <c:bubble3D val="0"/>
            <c:spPr>
              <a:gradFill rotWithShape="0">
                <a:gsLst>
                  <a:gs pos="0">
                    <a:srgbClr xmlns:mc="http://schemas.openxmlformats.org/markup-compatibility/2006" xmlns:a14="http://schemas.microsoft.com/office/drawing/2010/main" val="FFFF00" mc:Ignorable="a14" a14:legacySpreadsheetColorIndex="13"/>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FF00" mc:Ignorable="a14" a14:legacySpreadsheetColorIndex="13"/>
                  </a:gs>
                </a:gsLst>
                <a:lin ang="0" scaled="1"/>
              </a:gradFill>
              <a:ln w="12700">
                <a:solidFill>
                  <a:srgbClr val="000000"/>
                </a:solidFill>
                <a:prstDash val="solid"/>
              </a:ln>
            </c:spPr>
            <c:extLst>
              <c:ext xmlns:c16="http://schemas.microsoft.com/office/drawing/2014/chart" uri="{C3380CC4-5D6E-409C-BE32-E72D297353CC}">
                <c16:uniqueId val="{00000007-E2CC-401F-8890-CDDD2960AD4C}"/>
              </c:ext>
            </c:extLst>
          </c:dPt>
          <c:dPt>
            <c:idx val="7"/>
            <c:invertIfNegative val="0"/>
            <c:bubble3D val="0"/>
            <c:spPr>
              <a:gradFill rotWithShape="0">
                <a:gsLst>
                  <a:gs pos="0">
                    <a:srgbClr xmlns:mc="http://schemas.openxmlformats.org/markup-compatibility/2006" xmlns:a14="http://schemas.microsoft.com/office/drawing/2010/main" val="CC99FF" mc:Ignorable="a14" a14:legacySpreadsheetColorIndex="46"/>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CC99FF" mc:Ignorable="a14" a14:legacySpreadsheetColorIndex="46"/>
                  </a:gs>
                </a:gsLst>
                <a:lin ang="0" scaled="1"/>
              </a:gradFill>
              <a:ln w="12700">
                <a:solidFill>
                  <a:srgbClr val="000000"/>
                </a:solidFill>
                <a:prstDash val="solid"/>
              </a:ln>
            </c:spPr>
            <c:extLst>
              <c:ext xmlns:c16="http://schemas.microsoft.com/office/drawing/2014/chart" uri="{C3380CC4-5D6E-409C-BE32-E72D297353CC}">
                <c16:uniqueId val="{00000009-E2CC-401F-8890-CDDD2960AD4C}"/>
              </c:ext>
            </c:extLst>
          </c:dPt>
          <c:dPt>
            <c:idx val="8"/>
            <c:invertIfNegative val="0"/>
            <c:bubble3D val="0"/>
            <c:spPr>
              <a:gradFill rotWithShape="0">
                <a:gsLst>
                  <a:gs pos="0">
                    <a:srgbClr xmlns:mc="http://schemas.openxmlformats.org/markup-compatibility/2006" xmlns:a14="http://schemas.microsoft.com/office/drawing/2010/main" val="993366" mc:Ignorable="a14" a14:legacySpreadsheetColorIndex="61"/>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3366" mc:Ignorable="a14" a14:legacySpreadsheetColorIndex="61"/>
                  </a:gs>
                </a:gsLst>
                <a:lin ang="0" scaled="1"/>
              </a:gradFill>
              <a:ln w="12700">
                <a:solidFill>
                  <a:srgbClr val="000000"/>
                </a:solidFill>
                <a:prstDash val="solid"/>
              </a:ln>
            </c:spPr>
            <c:extLst>
              <c:ext xmlns:c16="http://schemas.microsoft.com/office/drawing/2014/chart" uri="{C3380CC4-5D6E-409C-BE32-E72D297353CC}">
                <c16:uniqueId val="{0000000B-E2CC-401F-8890-CDDD2960AD4C}"/>
              </c:ext>
            </c:extLst>
          </c:dPt>
          <c:dPt>
            <c:idx val="9"/>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extLst>
              <c:ext xmlns:c16="http://schemas.microsoft.com/office/drawing/2014/chart" uri="{C3380CC4-5D6E-409C-BE32-E72D297353CC}">
                <c16:uniqueId val="{0000000D-E2CC-401F-8890-CDDD2960AD4C}"/>
              </c:ext>
            </c:extLst>
          </c:dPt>
          <c:dPt>
            <c:idx val="10"/>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extLst>
              <c:ext xmlns:c16="http://schemas.microsoft.com/office/drawing/2014/chart" uri="{C3380CC4-5D6E-409C-BE32-E72D297353CC}">
                <c16:uniqueId val="{0000000F-E2CC-401F-8890-CDDD2960AD4C}"/>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update'!$D$62:$AG$62</c:f>
              <c:strCache>
                <c:ptCount val="12"/>
                <c:pt idx="0">
                  <c:v>technisch lezen</c:v>
                </c:pt>
                <c:pt idx="1">
                  <c:v>begrijpend lezen</c:v>
                </c:pt>
                <c:pt idx="2">
                  <c:v>spellen</c:v>
                </c:pt>
                <c:pt idx="3">
                  <c:v>ww spellen</c:v>
                </c:pt>
                <c:pt idx="4">
                  <c:v>hoofdrekenen</c:v>
                </c:pt>
                <c:pt idx="5">
                  <c:v>rekenen &amp; wiskunde</c:v>
                </c:pt>
                <c:pt idx="6">
                  <c:v>eindresultaat</c:v>
                </c:pt>
                <c:pt idx="7">
                  <c:v>doublure</c:v>
                </c:pt>
                <c:pt idx="8">
                  <c:v>specifieke onderwijsbehoefte</c:v>
                </c:pt>
                <c:pt idx="9">
                  <c:v>sociaal competent</c:v>
                </c:pt>
                <c:pt idx="10">
                  <c:v>plaatsing VO</c:v>
                </c:pt>
                <c:pt idx="11">
                  <c:v>positie VO na 3 jr. </c:v>
                </c:pt>
              </c:strCache>
            </c:strRef>
          </c:cat>
          <c:val>
            <c:numRef>
              <c:f>'RIO - update'!$D$63:$AG$63</c:f>
              <c:numCache>
                <c:formatCode>0%</c:formatCode>
                <c:ptCount val="12"/>
                <c:pt idx="0">
                  <c:v>0.66666666666666663</c:v>
                </c:pt>
                <c:pt idx="1">
                  <c:v>0</c:v>
                </c:pt>
                <c:pt idx="2">
                  <c:v>0</c:v>
                </c:pt>
                <c:pt idx="3">
                  <c:v>0</c:v>
                </c:pt>
                <c:pt idx="4">
                  <c:v>0</c:v>
                </c:pt>
                <c:pt idx="5">
                  <c:v>0</c:v>
                </c:pt>
                <c:pt idx="6">
                  <c:v>0.66666666666666663</c:v>
                </c:pt>
                <c:pt idx="7" formatCode="0.00%">
                  <c:v>0.16666666666666666</c:v>
                </c:pt>
                <c:pt idx="8">
                  <c:v>0.16666666666666666</c:v>
                </c:pt>
                <c:pt idx="9">
                  <c:v>0.83333333333333337</c:v>
                </c:pt>
                <c:pt idx="10">
                  <c:v>0</c:v>
                </c:pt>
                <c:pt idx="11">
                  <c:v>0</c:v>
                </c:pt>
              </c:numCache>
            </c:numRef>
          </c:val>
          <c:extLst>
            <c:ext xmlns:c16="http://schemas.microsoft.com/office/drawing/2014/chart" uri="{C3380CC4-5D6E-409C-BE32-E72D297353CC}">
              <c16:uniqueId val="{00000010-E2CC-401F-8890-CDDD2960AD4C}"/>
            </c:ext>
          </c:extLst>
        </c:ser>
        <c:dLbls>
          <c:showLegendKey val="0"/>
          <c:showVal val="0"/>
          <c:showCatName val="0"/>
          <c:showSerName val="0"/>
          <c:showPercent val="0"/>
          <c:showBubbleSize val="0"/>
        </c:dLbls>
        <c:gapWidth val="50"/>
        <c:axId val="382691784"/>
        <c:axId val="382694528"/>
      </c:barChart>
      <c:catAx>
        <c:axId val="3826917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3877224383159884"/>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382694528"/>
        <c:crosses val="autoZero"/>
        <c:auto val="1"/>
        <c:lblAlgn val="ctr"/>
        <c:lblOffset val="100"/>
        <c:tickLblSkip val="1"/>
        <c:tickMarkSkip val="1"/>
        <c:noMultiLvlLbl val="0"/>
      </c:catAx>
      <c:valAx>
        <c:axId val="38269452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1784"/>
        <c:crosses val="autoZero"/>
        <c:crossBetween val="between"/>
        <c:majorUnit val="0.2"/>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6165859380091"/>
          <c:y val="9.6774362914361617E-2"/>
          <c:w val="0.72064119550815608"/>
          <c:h val="0.82078996694032635"/>
        </c:manualLayout>
      </c:layout>
      <c:barChart>
        <c:barDir val="col"/>
        <c:grouping val="clustered"/>
        <c:varyColors val="0"/>
        <c:ser>
          <c:idx val="1"/>
          <c:order val="1"/>
          <c:tx>
            <c:strRef>
              <c:f>'RIO - update'!$C$74</c:f>
              <c:strCache>
                <c:ptCount val="1"/>
                <c:pt idx="0">
                  <c:v>Aanleg</c:v>
                </c:pt>
              </c:strCache>
            </c:strRef>
          </c:tx>
          <c:spPr>
            <a:gradFill rotWithShape="0">
              <a:gsLst>
                <a:gs pos="0">
                  <a:srgbClr xmlns:mc="http://schemas.openxmlformats.org/markup-compatibility/2006" xmlns:a14="http://schemas.microsoft.com/office/drawing/2010/main" val="3366FF" mc:Ignorable="a14" a14:legacySpreadsheetColorIndex="48"/>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3366FF" mc:Ignorable="a14" a14:legacySpreadsheetColorIndex="48"/>
                </a:gs>
              </a:gsLst>
              <a:lin ang="0" scaled="1"/>
            </a:gra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DAF5-4601-BA26-184C04607435}"/>
              </c:ext>
            </c:extLst>
          </c:dPt>
          <c:dPt>
            <c:idx val="1"/>
            <c:invertIfNegative val="0"/>
            <c:bubble3D val="0"/>
            <c:extLst>
              <c:ext xmlns:c16="http://schemas.microsoft.com/office/drawing/2014/chart" uri="{C3380CC4-5D6E-409C-BE32-E72D297353CC}">
                <c16:uniqueId val="{00000001-DAF5-4601-BA26-184C04607435}"/>
              </c:ext>
            </c:extLst>
          </c:dPt>
          <c:dPt>
            <c:idx val="2"/>
            <c:invertIfNegative val="0"/>
            <c:bubble3D val="0"/>
            <c:extLst>
              <c:ext xmlns:c16="http://schemas.microsoft.com/office/drawing/2014/chart" uri="{C3380CC4-5D6E-409C-BE32-E72D297353CC}">
                <c16:uniqueId val="{00000002-DAF5-4601-BA26-184C04607435}"/>
              </c:ext>
            </c:extLst>
          </c:dPt>
          <c:dPt>
            <c:idx val="3"/>
            <c:invertIfNegative val="0"/>
            <c:bubble3D val="0"/>
            <c:extLst>
              <c:ext xmlns:c16="http://schemas.microsoft.com/office/drawing/2014/chart" uri="{C3380CC4-5D6E-409C-BE32-E72D297353CC}">
                <c16:uniqueId val="{00000003-DAF5-4601-BA26-184C04607435}"/>
              </c:ext>
            </c:extLst>
          </c:dPt>
          <c:dPt>
            <c:idx val="4"/>
            <c:invertIfNegative val="0"/>
            <c:bubble3D val="0"/>
            <c:extLst>
              <c:ext xmlns:c16="http://schemas.microsoft.com/office/drawing/2014/chart" uri="{C3380CC4-5D6E-409C-BE32-E72D297353CC}">
                <c16:uniqueId val="{00000004-DAF5-4601-BA26-184C04607435}"/>
              </c:ext>
            </c:extLst>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update'!$D$66:$H$66</c:f>
              <c:strCache>
                <c:ptCount val="5"/>
                <c:pt idx="0">
                  <c:v>A</c:v>
                </c:pt>
                <c:pt idx="1">
                  <c:v>B</c:v>
                </c:pt>
                <c:pt idx="2">
                  <c:v>C</c:v>
                </c:pt>
                <c:pt idx="3">
                  <c:v>D</c:v>
                </c:pt>
                <c:pt idx="4">
                  <c:v>E</c:v>
                </c:pt>
              </c:strCache>
            </c:strRef>
          </c:cat>
          <c:val>
            <c:numRef>
              <c:f>'RIO - update'!$D$74:$H$74</c:f>
              <c:numCache>
                <c:formatCode>0%</c:formatCode>
                <c:ptCount val="5"/>
                <c:pt idx="0">
                  <c:v>0</c:v>
                </c:pt>
                <c:pt idx="1">
                  <c:v>0.66666666666666663</c:v>
                </c:pt>
                <c:pt idx="2">
                  <c:v>0.33333333333333331</c:v>
                </c:pt>
                <c:pt idx="3">
                  <c:v>0</c:v>
                </c:pt>
                <c:pt idx="4">
                  <c:v>0</c:v>
                </c:pt>
              </c:numCache>
            </c:numRef>
          </c:val>
          <c:extLst>
            <c:ext xmlns:c16="http://schemas.microsoft.com/office/drawing/2014/chart" uri="{C3380CC4-5D6E-409C-BE32-E72D297353CC}">
              <c16:uniqueId val="{00000005-DAF5-4601-BA26-184C04607435}"/>
            </c:ext>
          </c:extLst>
        </c:ser>
        <c:ser>
          <c:idx val="2"/>
          <c:order val="2"/>
          <c:tx>
            <c:strRef>
              <c:f>'RIO - update'!$C$75</c:f>
              <c:strCache>
                <c:ptCount val="1"/>
                <c:pt idx="0">
                  <c:v>Resultaat</c:v>
                </c:pt>
              </c:strCache>
            </c:strRef>
          </c:tx>
          <c:spPr>
            <a:gradFill rotWithShape="0">
              <a:gsLst>
                <a:gs pos="0">
                  <a:srgbClr xmlns:mc="http://schemas.openxmlformats.org/markup-compatibility/2006" xmlns:a14="http://schemas.microsoft.com/office/drawing/2010/main" val="FF9900" mc:Ignorable="a14" a14:legacySpreadsheetColorIndex="52"/>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9900" mc:Ignorable="a14" a14:legacySpreadsheetColorIndex="52"/>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update'!$D$66:$H$66</c:f>
              <c:strCache>
                <c:ptCount val="5"/>
                <c:pt idx="0">
                  <c:v>A</c:v>
                </c:pt>
                <c:pt idx="1">
                  <c:v>B</c:v>
                </c:pt>
                <c:pt idx="2">
                  <c:v>C</c:v>
                </c:pt>
                <c:pt idx="3">
                  <c:v>D</c:v>
                </c:pt>
                <c:pt idx="4">
                  <c:v>E</c:v>
                </c:pt>
              </c:strCache>
            </c:strRef>
          </c:cat>
          <c:val>
            <c:numRef>
              <c:f>'RIO - update'!$D$75:$H$75</c:f>
              <c:numCache>
                <c:formatCode>0%</c:formatCode>
                <c:ptCount val="5"/>
                <c:pt idx="0">
                  <c:v>0</c:v>
                </c:pt>
                <c:pt idx="1">
                  <c:v>0.5</c:v>
                </c:pt>
                <c:pt idx="2">
                  <c:v>0.16666666666666666</c:v>
                </c:pt>
                <c:pt idx="3">
                  <c:v>0</c:v>
                </c:pt>
                <c:pt idx="4">
                  <c:v>0</c:v>
                </c:pt>
              </c:numCache>
            </c:numRef>
          </c:val>
          <c:extLst>
            <c:ext xmlns:c16="http://schemas.microsoft.com/office/drawing/2014/chart" uri="{C3380CC4-5D6E-409C-BE32-E72D297353CC}">
              <c16:uniqueId val="{00000006-DAF5-4601-BA26-184C04607435}"/>
            </c:ext>
          </c:extLst>
        </c:ser>
        <c:dLbls>
          <c:showLegendKey val="0"/>
          <c:showVal val="0"/>
          <c:showCatName val="0"/>
          <c:showSerName val="0"/>
          <c:showPercent val="0"/>
          <c:showBubbleSize val="0"/>
        </c:dLbls>
        <c:gapWidth val="40"/>
        <c:axId val="382692176"/>
        <c:axId val="528134512"/>
      </c:barChart>
      <c:barChart>
        <c:barDir val="col"/>
        <c:grouping val="clustered"/>
        <c:varyColors val="0"/>
        <c:ser>
          <c:idx val="0"/>
          <c:order val="0"/>
          <c:tx>
            <c:strRef>
              <c:f>'RIO - update'!$C$67</c:f>
              <c:strCache>
                <c:ptCount val="1"/>
                <c:pt idx="0">
                  <c:v>Norm</c:v>
                </c:pt>
              </c:strCache>
            </c:strRef>
          </c:tx>
          <c:spPr>
            <a:noFill/>
            <a:ln w="25400">
              <a:solidFill>
                <a:srgbClr val="000000"/>
              </a:solidFill>
              <a:prstDash val="solid"/>
            </a:ln>
          </c:spPr>
          <c:invertIfNegative val="0"/>
          <c:cat>
            <c:strRef>
              <c:f>'RIO - update'!$D$66:$H$66</c:f>
              <c:strCache>
                <c:ptCount val="5"/>
                <c:pt idx="0">
                  <c:v>A</c:v>
                </c:pt>
                <c:pt idx="1">
                  <c:v>B</c:v>
                </c:pt>
                <c:pt idx="2">
                  <c:v>C</c:v>
                </c:pt>
                <c:pt idx="3">
                  <c:v>D</c:v>
                </c:pt>
                <c:pt idx="4">
                  <c:v>E</c:v>
                </c:pt>
              </c:strCache>
            </c:strRef>
          </c:cat>
          <c:val>
            <c:numRef>
              <c:f>'RIO - update'!$D$67:$H$67</c:f>
              <c:numCache>
                <c:formatCode>0%</c:formatCode>
                <c:ptCount val="5"/>
                <c:pt idx="0">
                  <c:v>0.25</c:v>
                </c:pt>
                <c:pt idx="1">
                  <c:v>0.25</c:v>
                </c:pt>
                <c:pt idx="2">
                  <c:v>0.25</c:v>
                </c:pt>
                <c:pt idx="3">
                  <c:v>0.15</c:v>
                </c:pt>
                <c:pt idx="4">
                  <c:v>0.1</c:v>
                </c:pt>
              </c:numCache>
            </c:numRef>
          </c:val>
          <c:extLst>
            <c:ext xmlns:c16="http://schemas.microsoft.com/office/drawing/2014/chart" uri="{C3380CC4-5D6E-409C-BE32-E72D297353CC}">
              <c16:uniqueId val="{00000007-DAF5-4601-BA26-184C04607435}"/>
            </c:ext>
          </c:extLst>
        </c:ser>
        <c:dLbls>
          <c:showLegendKey val="0"/>
          <c:showVal val="0"/>
          <c:showCatName val="0"/>
          <c:showSerName val="0"/>
          <c:showPercent val="0"/>
          <c:showBubbleSize val="0"/>
        </c:dLbls>
        <c:gapWidth val="20"/>
        <c:axId val="528129024"/>
        <c:axId val="380862776"/>
      </c:barChart>
      <c:catAx>
        <c:axId val="382692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28134512"/>
        <c:crosses val="autoZero"/>
        <c:auto val="1"/>
        <c:lblAlgn val="ctr"/>
        <c:lblOffset val="100"/>
        <c:tickLblSkip val="1"/>
        <c:tickMarkSkip val="1"/>
        <c:noMultiLvlLbl val="0"/>
      </c:catAx>
      <c:valAx>
        <c:axId val="52813451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2176"/>
        <c:crosses val="autoZero"/>
        <c:crossBetween val="between"/>
        <c:majorUnit val="0.2"/>
      </c:valAx>
      <c:catAx>
        <c:axId val="528129024"/>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nl-NL"/>
                  <a:t>aanleg - resultaat</a:t>
                </a:r>
              </a:p>
            </c:rich>
          </c:tx>
          <c:layout>
            <c:manualLayout>
              <c:xMode val="edge"/>
              <c:yMode val="edge"/>
              <c:x val="0.36121027824235974"/>
              <c:y val="1.6129060485726935E-2"/>
            </c:manualLayout>
          </c:layout>
          <c:overlay val="0"/>
          <c:spPr>
            <a:noFill/>
            <a:ln w="25400">
              <a:noFill/>
            </a:ln>
          </c:spPr>
        </c:title>
        <c:numFmt formatCode="General" sourceLinked="1"/>
        <c:majorTickMark val="out"/>
        <c:minorTickMark val="none"/>
        <c:tickLblPos val="nextTo"/>
        <c:crossAx val="380862776"/>
        <c:crosses val="autoZero"/>
        <c:auto val="1"/>
        <c:lblAlgn val="ctr"/>
        <c:lblOffset val="100"/>
        <c:noMultiLvlLbl val="0"/>
      </c:catAx>
      <c:valAx>
        <c:axId val="380862776"/>
        <c:scaling>
          <c:orientation val="minMax"/>
        </c:scaling>
        <c:delete val="1"/>
        <c:axPos val="r"/>
        <c:numFmt formatCode="0%" sourceLinked="1"/>
        <c:majorTickMark val="out"/>
        <c:minorTickMark val="none"/>
        <c:tickLblPos val="nextTo"/>
        <c:crossAx val="528129024"/>
        <c:crosses val="max"/>
        <c:crossBetween val="between"/>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legend>
      <c:legendPos val="r"/>
      <c:layout>
        <c:manualLayout>
          <c:xMode val="edge"/>
          <c:yMode val="edge"/>
          <c:x val="0.8469758248441539"/>
          <c:y val="0.43906886877812218"/>
          <c:w val="0.13345207324225114"/>
          <c:h val="0.1146955412318359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1243012</xdr:colOff>
      <xdr:row>60</xdr:row>
      <xdr:rowOff>80962</xdr:rowOff>
    </xdr:from>
    <xdr:to>
      <xdr:col>34</xdr:col>
      <xdr:colOff>107156</xdr:colOff>
      <xdr:row>63</xdr:row>
      <xdr:rowOff>119064</xdr:rowOff>
    </xdr:to>
    <xdr:sp macro="" textlink="">
      <xdr:nvSpPr>
        <xdr:cNvPr id="2" name="Rectangle 1">
          <a:extLst>
            <a:ext uri="{FF2B5EF4-FFF2-40B4-BE49-F238E27FC236}">
              <a16:creationId xmlns:a16="http://schemas.microsoft.com/office/drawing/2014/main" id="{F1127CAC-168D-427C-A042-288555A8EBB5}"/>
            </a:ext>
          </a:extLst>
        </xdr:cNvPr>
        <xdr:cNvSpPr>
          <a:spLocks noChangeArrowheads="1"/>
        </xdr:cNvSpPr>
      </xdr:nvSpPr>
      <xdr:spPr bwMode="auto">
        <a:xfrm>
          <a:off x="2100262" y="10920412"/>
          <a:ext cx="8951119" cy="52387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152399</xdr:colOff>
      <xdr:row>59</xdr:row>
      <xdr:rowOff>21430</xdr:rowOff>
    </xdr:from>
    <xdr:to>
      <xdr:col>40</xdr:col>
      <xdr:colOff>0</xdr:colOff>
      <xdr:row>91</xdr:row>
      <xdr:rowOff>154781</xdr:rowOff>
    </xdr:to>
    <xdr:graphicFrame macro="">
      <xdr:nvGraphicFramePr>
        <xdr:cNvPr id="3" name="Grafiek 2">
          <a:extLst>
            <a:ext uri="{FF2B5EF4-FFF2-40B4-BE49-F238E27FC236}">
              <a16:creationId xmlns:a16="http://schemas.microsoft.com/office/drawing/2014/main" id="{7CA7B8BF-D9A6-4098-8B70-E922662CE9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9526</xdr:colOff>
      <xdr:row>59</xdr:row>
      <xdr:rowOff>21431</xdr:rowOff>
    </xdr:from>
    <xdr:to>
      <xdr:col>9</xdr:col>
      <xdr:colOff>1</xdr:colOff>
      <xdr:row>91</xdr:row>
      <xdr:rowOff>142875</xdr:rowOff>
    </xdr:to>
    <xdr:graphicFrame macro="">
      <xdr:nvGraphicFramePr>
        <xdr:cNvPr id="4" name="Grafiek 8">
          <a:extLst>
            <a:ext uri="{FF2B5EF4-FFF2-40B4-BE49-F238E27FC236}">
              <a16:creationId xmlns:a16="http://schemas.microsoft.com/office/drawing/2014/main" id="{C0EDE20C-E4C5-49FC-8BAF-6B009075D4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3E33-C9B5-40E4-9695-064014762AD7}">
  <sheetPr>
    <tabColor indexed="15"/>
  </sheetPr>
  <dimension ref="B1:AP75"/>
  <sheetViews>
    <sheetView showGridLines="0" showRowColHeaders="0" tabSelected="1" zoomScale="80" zoomScaleNormal="100" workbookViewId="0">
      <selection activeCell="K33" sqref="K33"/>
    </sheetView>
  </sheetViews>
  <sheetFormatPr defaultRowHeight="12.5" x14ac:dyDescent="0.25"/>
  <cols>
    <col min="2" max="2" width="3.7265625" customWidth="1"/>
    <col min="3" max="3" width="20.7265625" customWidth="1"/>
    <col min="4" max="4" width="9.54296875" style="4" bestFit="1" customWidth="1"/>
    <col min="7" max="7" width="10.7265625" style="4" customWidth="1"/>
    <col min="8" max="9" width="10.54296875" style="4" bestFit="1" customWidth="1"/>
    <col min="10" max="10" width="10.7265625" style="4" bestFit="1" customWidth="1"/>
    <col min="11" max="11" width="10.7265625" style="4" customWidth="1"/>
    <col min="12" max="13" width="10.54296875" style="4" bestFit="1" customWidth="1"/>
    <col min="14" max="14" width="10.54296875" style="4" hidden="1" customWidth="1"/>
    <col min="15" max="30" width="9.1796875" style="4" hidden="1" customWidth="1"/>
    <col min="31" max="31" width="9.26953125" style="4" hidden="1" customWidth="1"/>
    <col min="32" max="32" width="9.453125" style="4" bestFit="1" customWidth="1"/>
    <col min="33" max="34" width="9.453125" bestFit="1" customWidth="1"/>
    <col min="36" max="36" width="9.1796875" style="4" hidden="1" customWidth="1"/>
    <col min="37" max="37" width="10.7265625" style="4" customWidth="1"/>
    <col min="38" max="39" width="9.1796875" style="4" hidden="1" customWidth="1"/>
    <col min="40" max="40" width="10.7265625" style="4" customWidth="1"/>
    <col min="41" max="42" width="9.1796875" style="4" hidden="1" customWidth="1"/>
    <col min="43" max="43" width="9.54296875" customWidth="1"/>
  </cols>
  <sheetData>
    <row r="1" spans="2:42" ht="13" thickBot="1" x14ac:dyDescent="0.3">
      <c r="J1" s="113"/>
      <c r="K1" s="113"/>
      <c r="L1" s="113"/>
      <c r="M1" s="113"/>
      <c r="N1" s="113"/>
      <c r="O1" s="113"/>
    </row>
    <row r="2" spans="2:42" ht="20" thickBot="1" x14ac:dyDescent="0.65">
      <c r="B2" s="76"/>
      <c r="C2" s="79" t="s">
        <v>0</v>
      </c>
      <c r="D2" s="78">
        <v>3</v>
      </c>
      <c r="E2" s="114"/>
      <c r="F2" s="16"/>
      <c r="G2" s="126" t="s">
        <v>1</v>
      </c>
      <c r="H2" s="126"/>
      <c r="J2" s="115" t="str">
        <f>IF($D$2=3,"ja",IF($D$2="3A","ja",IF($D$2="3B","ja",IF($D$2="3C","ja"))))</f>
        <v>ja</v>
      </c>
      <c r="K2" s="115" t="b">
        <f>IF($D$2=5,"ja",IF($D$2="5A","ja",IF($D$2="5B","ja",IF($D$2="5C","ja"))))</f>
        <v>0</v>
      </c>
      <c r="L2" s="115" t="b">
        <f>IF($D$2=4,"ja",IF($D$2="4A","ja",IF($D$2="4B","ja",IF($D$2="4C","ja"))))</f>
        <v>0</v>
      </c>
      <c r="M2" s="115" t="b">
        <f>IF($D$2=6,"ja",IF($D$2="6A","ja",IF($D$2="6B","ja",IF($D$2="6C","ja"))))</f>
        <v>0</v>
      </c>
      <c r="N2" s="113" t="b">
        <f>IF($D$2=8,"ja",IF($D$2="8A","ja",IF($D$2="8B","ja",IF($D$2="8C","ja"))))</f>
        <v>0</v>
      </c>
      <c r="O2" s="113"/>
      <c r="P2" s="3"/>
      <c r="Q2" s="3"/>
      <c r="R2" s="3"/>
      <c r="S2" s="3"/>
      <c r="T2" s="3"/>
      <c r="U2" s="3"/>
      <c r="V2" s="3"/>
      <c r="W2" s="3"/>
      <c r="X2" s="3"/>
      <c r="Y2" s="3"/>
      <c r="Z2" s="3"/>
      <c r="AA2" s="3"/>
      <c r="AB2" s="3"/>
      <c r="AC2" s="3"/>
      <c r="AD2" s="3"/>
      <c r="AE2" s="3"/>
      <c r="AF2" s="3"/>
    </row>
    <row r="3" spans="2:42" ht="20" thickBot="1" x14ac:dyDescent="0.65">
      <c r="B3" s="76"/>
      <c r="C3" s="79" t="s">
        <v>69</v>
      </c>
      <c r="D3" s="116">
        <v>45692</v>
      </c>
      <c r="E3" s="117"/>
      <c r="F3" s="16"/>
      <c r="G3" s="127" t="s">
        <v>2</v>
      </c>
      <c r="H3" s="127"/>
      <c r="I3" s="3"/>
      <c r="J3" s="115" t="b">
        <f>IF($D$2=7,"ja",IF($D$2="7A","ja",IF($D$2="7B","ja",IF($D$2="7C","ja"))))</f>
        <v>0</v>
      </c>
      <c r="K3" s="115"/>
      <c r="L3" s="115" t="b">
        <f>IF($D$2=8,"ja",IF($D$2="8A","ja",IF($D$2="8B","ja",IF($D$2="8C","ja"))))</f>
        <v>0</v>
      </c>
      <c r="M3" s="115"/>
      <c r="N3" s="113"/>
      <c r="O3" s="113"/>
      <c r="P3" s="3"/>
      <c r="Q3" s="3"/>
      <c r="R3" s="3"/>
      <c r="S3" s="3"/>
      <c r="T3" s="3"/>
      <c r="U3" s="3"/>
      <c r="V3" s="3"/>
      <c r="W3" s="3"/>
      <c r="X3" s="3"/>
      <c r="Y3" s="3"/>
      <c r="Z3" s="3"/>
      <c r="AA3" s="3"/>
      <c r="AB3" s="3"/>
      <c r="AC3" s="3"/>
      <c r="AD3" s="3"/>
      <c r="AE3" s="3"/>
      <c r="AF3" s="3"/>
    </row>
    <row r="4" spans="2:42" ht="21.5" x14ac:dyDescent="0.6">
      <c r="C4" s="1"/>
      <c r="D4" s="75"/>
      <c r="E4" s="75"/>
      <c r="F4" s="16"/>
      <c r="G4" s="3"/>
      <c r="H4" s="3"/>
      <c r="I4" s="3"/>
      <c r="J4" s="3"/>
      <c r="K4" s="3"/>
      <c r="L4" s="3"/>
      <c r="M4" s="3"/>
      <c r="N4" s="3"/>
      <c r="O4" s="3"/>
      <c r="P4" s="3"/>
      <c r="Q4" s="3"/>
      <c r="R4" s="3"/>
      <c r="S4" s="3"/>
      <c r="T4" s="3"/>
      <c r="U4" s="3"/>
      <c r="V4" s="3"/>
      <c r="W4" s="3"/>
      <c r="X4" s="3"/>
      <c r="Y4" s="3"/>
      <c r="Z4" s="3"/>
      <c r="AA4" s="3"/>
      <c r="AB4" s="3"/>
      <c r="AC4" s="3"/>
      <c r="AD4" s="3"/>
      <c r="AE4" s="3"/>
      <c r="AF4" s="3"/>
    </row>
    <row r="5" spans="2:42" ht="15.5" x14ac:dyDescent="0.35">
      <c r="C5" s="128" t="s">
        <v>70</v>
      </c>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30"/>
    </row>
    <row r="6" spans="2:42" ht="13" x14ac:dyDescent="0.3">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row>
    <row r="7" spans="2:42" ht="13" x14ac:dyDescent="0.3">
      <c r="C7" s="131" t="s">
        <v>28</v>
      </c>
      <c r="D7" s="132"/>
      <c r="E7" s="73" t="s">
        <v>76</v>
      </c>
      <c r="I7" s="3"/>
      <c r="J7" s="3"/>
      <c r="K7" s="3"/>
    </row>
    <row r="8" spans="2:42" ht="13" x14ac:dyDescent="0.3">
      <c r="C8" s="131" t="s">
        <v>27</v>
      </c>
      <c r="D8" s="132"/>
      <c r="E8" s="74" t="str">
        <f>IF(E7="ja","nee",IF(E7="nee","ja",IF(E7="","")))</f>
        <v>nee</v>
      </c>
    </row>
    <row r="9" spans="2:42" x14ac:dyDescent="0.25">
      <c r="C9" s="18"/>
      <c r="D9" s="19"/>
    </row>
    <row r="10" spans="2:42" x14ac:dyDescent="0.25">
      <c r="C10" s="118" t="s">
        <v>68</v>
      </c>
      <c r="D10" s="119"/>
      <c r="E10" s="119"/>
      <c r="F10" s="119"/>
      <c r="G10" s="120"/>
      <c r="H10" s="134" t="s">
        <v>85</v>
      </c>
      <c r="I10" s="125"/>
      <c r="J10" s="119" t="s">
        <v>31</v>
      </c>
      <c r="K10" s="122"/>
      <c r="L10" s="121" t="s">
        <v>32</v>
      </c>
      <c r="M10" s="122"/>
      <c r="AF10" s="102"/>
      <c r="AG10" s="123" t="s">
        <v>1</v>
      </c>
      <c r="AH10" s="123"/>
      <c r="AI10" s="53"/>
      <c r="AJ10" s="53"/>
      <c r="AK10" s="53"/>
      <c r="AL10" s="53"/>
      <c r="AM10" s="53"/>
      <c r="AN10" s="59"/>
    </row>
    <row r="11" spans="2:42" x14ac:dyDescent="0.25">
      <c r="C11" s="60" t="s">
        <v>67</v>
      </c>
      <c r="D11" s="36" t="s">
        <v>36</v>
      </c>
      <c r="E11" s="39" t="s">
        <v>37</v>
      </c>
      <c r="F11" s="39" t="s">
        <v>39</v>
      </c>
      <c r="G11" s="42" t="s">
        <v>55</v>
      </c>
      <c r="H11" s="43" t="s">
        <v>56</v>
      </c>
      <c r="I11" s="42" t="s">
        <v>57</v>
      </c>
      <c r="J11" s="44" t="s">
        <v>58</v>
      </c>
      <c r="K11" s="96" t="s">
        <v>82</v>
      </c>
      <c r="L11" s="42" t="s">
        <v>59</v>
      </c>
      <c r="M11" s="42" t="s">
        <v>60</v>
      </c>
      <c r="N11" s="4" t="s">
        <v>4</v>
      </c>
      <c r="O11" s="4" t="s">
        <v>5</v>
      </c>
      <c r="P11" s="4" t="s">
        <v>3</v>
      </c>
      <c r="Q11" s="98" t="s">
        <v>83</v>
      </c>
      <c r="R11" s="4" t="s">
        <v>6</v>
      </c>
      <c r="S11" s="4" t="s">
        <v>7</v>
      </c>
      <c r="T11" s="4" t="s">
        <v>8</v>
      </c>
      <c r="AE11" s="63" t="s">
        <v>9</v>
      </c>
      <c r="AF11" s="103" t="s">
        <v>61</v>
      </c>
      <c r="AG11" s="70" t="s">
        <v>39</v>
      </c>
      <c r="AH11" s="51" t="s">
        <v>37</v>
      </c>
      <c r="AI11" s="36" t="s">
        <v>42</v>
      </c>
      <c r="AJ11" s="28" t="s">
        <v>11</v>
      </c>
      <c r="AK11" s="42" t="s">
        <v>62</v>
      </c>
      <c r="AL11" s="6" t="s">
        <v>11</v>
      </c>
      <c r="AM11" s="6" t="s">
        <v>12</v>
      </c>
      <c r="AN11" s="42" t="s">
        <v>63</v>
      </c>
      <c r="AO11" s="6" t="s">
        <v>11</v>
      </c>
      <c r="AP11" s="6" t="s">
        <v>12</v>
      </c>
    </row>
    <row r="12" spans="2:42" x14ac:dyDescent="0.25">
      <c r="C12" s="61"/>
      <c r="D12" s="37" t="s">
        <v>35</v>
      </c>
      <c r="E12" s="40" t="s">
        <v>38</v>
      </c>
      <c r="F12" s="40"/>
      <c r="G12" s="45" t="s">
        <v>23</v>
      </c>
      <c r="H12" s="46" t="s">
        <v>13</v>
      </c>
      <c r="I12" s="45" t="s">
        <v>14</v>
      </c>
      <c r="J12" s="47"/>
      <c r="K12" s="97" t="s">
        <v>58</v>
      </c>
      <c r="L12" s="45" t="s">
        <v>15</v>
      </c>
      <c r="M12" s="45" t="s">
        <v>16</v>
      </c>
      <c r="N12" s="4" t="s">
        <v>13</v>
      </c>
      <c r="O12" s="4" t="s">
        <v>14</v>
      </c>
      <c r="P12" s="4" t="s">
        <v>3</v>
      </c>
      <c r="Q12" s="4" t="s">
        <v>3</v>
      </c>
      <c r="R12" s="4" t="s">
        <v>15</v>
      </c>
      <c r="S12" s="4" t="s">
        <v>16</v>
      </c>
      <c r="U12" s="4" t="s">
        <v>17</v>
      </c>
      <c r="V12" s="4" t="s">
        <v>18</v>
      </c>
      <c r="W12" s="4" t="s">
        <v>19</v>
      </c>
      <c r="X12" s="4" t="s">
        <v>20</v>
      </c>
      <c r="Y12" s="4" t="s">
        <v>21</v>
      </c>
      <c r="Z12" s="4">
        <v>1</v>
      </c>
      <c r="AA12" s="4">
        <v>2</v>
      </c>
      <c r="AB12" s="4">
        <v>3</v>
      </c>
      <c r="AC12" s="4">
        <v>4</v>
      </c>
      <c r="AD12" s="4">
        <v>5</v>
      </c>
      <c r="AE12" s="64" t="s">
        <v>22</v>
      </c>
      <c r="AF12" s="104" t="s">
        <v>33</v>
      </c>
      <c r="AG12" s="71"/>
      <c r="AH12" s="52" t="s">
        <v>38</v>
      </c>
      <c r="AI12" s="37" t="s">
        <v>43</v>
      </c>
      <c r="AJ12" s="23"/>
      <c r="AK12" s="45" t="s">
        <v>23</v>
      </c>
      <c r="AL12" s="8"/>
      <c r="AM12" s="8"/>
      <c r="AN12" s="45" t="s">
        <v>24</v>
      </c>
      <c r="AO12" s="8"/>
      <c r="AP12" s="8"/>
    </row>
    <row r="13" spans="2:42" s="16" customFormat="1" x14ac:dyDescent="0.25">
      <c r="C13" s="62"/>
      <c r="D13" s="38"/>
      <c r="E13" s="41"/>
      <c r="F13" s="41"/>
      <c r="G13" s="49"/>
      <c r="H13" s="48" t="s">
        <v>29</v>
      </c>
      <c r="I13" s="49" t="s">
        <v>29</v>
      </c>
      <c r="J13" s="50" t="s">
        <v>29</v>
      </c>
      <c r="K13" s="50" t="s">
        <v>29</v>
      </c>
      <c r="L13" s="49" t="s">
        <v>30</v>
      </c>
      <c r="M13" s="49" t="s">
        <v>30</v>
      </c>
      <c r="N13" s="3"/>
      <c r="O13" s="3"/>
      <c r="P13" s="3"/>
      <c r="Q13" s="3"/>
      <c r="R13" s="3"/>
      <c r="S13" s="3"/>
      <c r="T13" s="3"/>
      <c r="U13" s="3"/>
      <c r="V13" s="3"/>
      <c r="W13" s="3"/>
      <c r="X13" s="3"/>
      <c r="Y13" s="3"/>
      <c r="Z13" s="3"/>
      <c r="AA13" s="3"/>
      <c r="AB13" s="3"/>
      <c r="AC13" s="3"/>
      <c r="AD13" s="3"/>
      <c r="AE13" s="65"/>
      <c r="AF13" s="80" t="s">
        <v>34</v>
      </c>
      <c r="AG13" s="72" t="s">
        <v>40</v>
      </c>
      <c r="AH13" s="22" t="s">
        <v>41</v>
      </c>
      <c r="AI13" s="38" t="s">
        <v>44</v>
      </c>
      <c r="AJ13" s="23"/>
      <c r="AK13" s="49" t="s">
        <v>45</v>
      </c>
      <c r="AL13" s="7"/>
      <c r="AM13" s="7"/>
      <c r="AN13" s="49" t="s">
        <v>46</v>
      </c>
      <c r="AO13" s="7"/>
      <c r="AP13" s="7"/>
    </row>
    <row r="14" spans="2:42" s="16" customFormat="1" hidden="1" x14ac:dyDescent="0.25">
      <c r="C14" s="88" t="s">
        <v>77</v>
      </c>
      <c r="D14" s="89" t="s">
        <v>17</v>
      </c>
      <c r="E14" s="90" t="s">
        <v>71</v>
      </c>
      <c r="F14" s="90" t="s">
        <v>20</v>
      </c>
      <c r="G14" s="89" t="s">
        <v>17</v>
      </c>
      <c r="H14" s="89" t="s">
        <v>72</v>
      </c>
      <c r="I14" s="89" t="s">
        <v>18</v>
      </c>
      <c r="J14" s="90" t="s">
        <v>71</v>
      </c>
      <c r="K14" s="90"/>
      <c r="L14" s="89" t="s">
        <v>73</v>
      </c>
      <c r="M14" s="89" t="s">
        <v>74</v>
      </c>
      <c r="N14" s="3"/>
      <c r="O14" s="3"/>
      <c r="P14" s="3"/>
      <c r="Q14" s="3"/>
      <c r="R14" s="3"/>
      <c r="S14" s="3"/>
      <c r="T14" s="3"/>
      <c r="U14" s="3"/>
      <c r="V14" s="3"/>
      <c r="W14" s="3"/>
      <c r="X14" s="3"/>
      <c r="Y14" s="3"/>
      <c r="Z14" s="3"/>
      <c r="AA14" s="3"/>
      <c r="AB14" s="3"/>
      <c r="AC14" s="3"/>
      <c r="AD14" s="3"/>
      <c r="AE14" s="64"/>
      <c r="AF14" s="99" t="s">
        <v>21</v>
      </c>
      <c r="AG14" s="82" t="s">
        <v>20</v>
      </c>
      <c r="AH14" s="80" t="s">
        <v>71</v>
      </c>
      <c r="AI14" s="7" t="s">
        <v>71</v>
      </c>
      <c r="AJ14" s="3"/>
      <c r="AK14" s="3" t="s">
        <v>75</v>
      </c>
      <c r="AL14" s="3"/>
      <c r="AM14" s="3"/>
      <c r="AN14" s="81" t="s">
        <v>75</v>
      </c>
      <c r="AO14" s="3"/>
      <c r="AP14" s="3"/>
    </row>
    <row r="15" spans="2:42" s="16" customFormat="1" hidden="1" x14ac:dyDescent="0.25">
      <c r="C15" s="88" t="s">
        <v>20</v>
      </c>
      <c r="D15" s="89"/>
      <c r="E15" s="90"/>
      <c r="F15" s="90"/>
      <c r="G15" s="89"/>
      <c r="H15" s="89"/>
      <c r="I15" s="89"/>
      <c r="J15" s="90"/>
      <c r="K15" s="90"/>
      <c r="L15" s="89"/>
      <c r="M15" s="89"/>
      <c r="N15" s="3"/>
      <c r="O15" s="3"/>
      <c r="P15" s="3"/>
      <c r="Q15" s="3"/>
      <c r="R15" s="3"/>
      <c r="S15" s="3"/>
      <c r="T15" s="3"/>
      <c r="U15" s="3"/>
      <c r="V15" s="3"/>
      <c r="W15" s="3"/>
      <c r="X15" s="3"/>
      <c r="Y15" s="3"/>
      <c r="Z15" s="3"/>
      <c r="AA15" s="3"/>
      <c r="AB15" s="3"/>
      <c r="AC15" s="3"/>
      <c r="AD15" s="3"/>
      <c r="AE15" s="64"/>
      <c r="AF15" s="99"/>
      <c r="AG15" s="82"/>
      <c r="AH15" s="80"/>
      <c r="AI15" s="7"/>
      <c r="AJ15" s="3"/>
      <c r="AK15" s="3"/>
      <c r="AL15" s="3"/>
      <c r="AM15" s="3"/>
      <c r="AN15" s="81"/>
      <c r="AO15" s="3"/>
      <c r="AP15" s="3"/>
    </row>
    <row r="16" spans="2:42" s="16" customFormat="1" hidden="1" x14ac:dyDescent="0.25">
      <c r="C16" s="88" t="s">
        <v>78</v>
      </c>
      <c r="D16" s="89"/>
      <c r="E16" s="90"/>
      <c r="F16" s="90"/>
      <c r="G16" s="89"/>
      <c r="H16" s="89"/>
      <c r="I16" s="89"/>
      <c r="J16" s="90"/>
      <c r="K16" s="90"/>
      <c r="L16" s="89"/>
      <c r="M16" s="89"/>
      <c r="N16" s="3"/>
      <c r="O16" s="3"/>
      <c r="P16" s="3"/>
      <c r="Q16" s="3"/>
      <c r="R16" s="3"/>
      <c r="S16" s="3"/>
      <c r="T16" s="3"/>
      <c r="U16" s="3"/>
      <c r="V16" s="3"/>
      <c r="W16" s="3"/>
      <c r="X16" s="3"/>
      <c r="Y16" s="3"/>
      <c r="Z16" s="3"/>
      <c r="AA16" s="3"/>
      <c r="AB16" s="3"/>
      <c r="AC16" s="3"/>
      <c r="AD16" s="3"/>
      <c r="AE16" s="64"/>
      <c r="AF16" s="99"/>
      <c r="AG16" s="82"/>
      <c r="AH16" s="80"/>
      <c r="AI16" s="7"/>
      <c r="AJ16" s="3"/>
      <c r="AK16" s="3"/>
      <c r="AL16" s="3"/>
      <c r="AM16" s="3"/>
      <c r="AN16" s="81"/>
      <c r="AO16" s="3"/>
      <c r="AP16" s="3"/>
    </row>
    <row r="17" spans="2:42" s="16" customFormat="1" hidden="1" x14ac:dyDescent="0.25">
      <c r="C17" s="88" t="s">
        <v>79</v>
      </c>
      <c r="D17" s="89"/>
      <c r="E17" s="90"/>
      <c r="F17" s="90"/>
      <c r="G17" s="89"/>
      <c r="H17" s="89"/>
      <c r="I17" s="89"/>
      <c r="J17" s="90"/>
      <c r="K17" s="90"/>
      <c r="L17" s="89"/>
      <c r="M17" s="89"/>
      <c r="N17" s="3"/>
      <c r="O17" s="3"/>
      <c r="P17" s="3"/>
      <c r="Q17" s="3"/>
      <c r="R17" s="3"/>
      <c r="S17" s="3"/>
      <c r="T17" s="3"/>
      <c r="U17" s="3"/>
      <c r="V17" s="3"/>
      <c r="W17" s="3"/>
      <c r="X17" s="3"/>
      <c r="Y17" s="3"/>
      <c r="Z17" s="3"/>
      <c r="AA17" s="3"/>
      <c r="AB17" s="3"/>
      <c r="AC17" s="3"/>
      <c r="AD17" s="3"/>
      <c r="AE17" s="64"/>
      <c r="AF17" s="99"/>
      <c r="AG17" s="82"/>
      <c r="AH17" s="80"/>
      <c r="AI17" s="7"/>
      <c r="AJ17" s="3"/>
      <c r="AK17" s="3"/>
      <c r="AL17" s="3"/>
      <c r="AM17" s="3"/>
      <c r="AN17" s="81"/>
      <c r="AO17" s="3"/>
      <c r="AP17" s="3"/>
    </row>
    <row r="18" spans="2:42" ht="15" customHeight="1" x14ac:dyDescent="0.25">
      <c r="B18">
        <v>1</v>
      </c>
      <c r="C18" s="95" t="s">
        <v>86</v>
      </c>
      <c r="D18" s="92" t="s">
        <v>19</v>
      </c>
      <c r="E18" s="21"/>
      <c r="F18" s="92" t="s">
        <v>81</v>
      </c>
      <c r="G18" s="87"/>
      <c r="H18" s="94" t="s">
        <v>18</v>
      </c>
      <c r="I18" s="12"/>
      <c r="J18" s="111"/>
      <c r="K18" s="12"/>
      <c r="L18" s="111"/>
      <c r="M18" s="112"/>
      <c r="N18" s="4">
        <f t="shared" ref="N18:N53" si="0">IF(D18="","",IF(H18="","",IF(H18=$D18,1,IF(H18&lt;$D18,1,IF(H18&gt;$D18,"",IF(H18="A+",1))))))</f>
        <v>1</v>
      </c>
      <c r="O18" s="4" t="str">
        <f t="shared" ref="O18:O53" si="1">IF(D18="","",IF(I18="","",IF(I18=$D18,1,IF(I18&lt;$D18,1,IF(I18&gt;$D18,"",IF(I18="A+",1))))))</f>
        <v/>
      </c>
      <c r="P18" s="4" t="str">
        <f t="shared" ref="P18:P53" si="2">IF(D18="","",IF(J18="","",IF(J18=$D18,1,IF(J18&lt;$D18,1,IF(J18&gt;$D18,"",IF(J18="A+",1))))))</f>
        <v/>
      </c>
      <c r="Q18" s="4" t="str">
        <f>IF(D18="","",IF(K18="","",IF(K18=$D18,1,IF(K18&lt;$D18,1,IF(K18&gt;$D18,"",IF(K18="A+",1))))))</f>
        <v/>
      </c>
      <c r="R18" s="4" t="str">
        <f t="shared" ref="R18:R53" si="3">IF(D18="","",IF(L18="","",IF(L18=$D18,1,IF(L18&lt;$D18,1,IF(L18&gt;$D18,"",IF(L18="A+",1))))))</f>
        <v/>
      </c>
      <c r="S18" s="4" t="str">
        <f t="shared" ref="S18:S53" si="4">IF(D18="","",IF(M18="","",IF(M18=$D18,1,IF(M18&lt;$D18,1,IF(M18&gt;$D18,"",IF(M18="A+",1))))))</f>
        <v/>
      </c>
      <c r="T18" s="4">
        <f t="shared" ref="T18:T53" si="5">SUM(N18:S18)</f>
        <v>1</v>
      </c>
      <c r="U18" s="10" t="b">
        <f t="shared" ref="U18:U53" si="6">IF($D18="A",$AF18)</f>
        <v>0</v>
      </c>
      <c r="V18" s="10" t="b">
        <f t="shared" ref="V18:V53" si="7">IF($D18="B",$AF18)</f>
        <v>0</v>
      </c>
      <c r="W18" s="10">
        <f t="shared" ref="W18:W53" si="8">IF($D18="C",$AF18)</f>
        <v>1</v>
      </c>
      <c r="X18" s="10" t="b">
        <f t="shared" ref="X18:X53" si="9">IF($D18="D",$AF18)</f>
        <v>0</v>
      </c>
      <c r="Y18" s="10" t="b">
        <f t="shared" ref="Y18:Y53" si="10">IF($D18="E",$AF18)</f>
        <v>0</v>
      </c>
      <c r="Z18" s="10" t="b">
        <f>IF($D18=1,$AF18)</f>
        <v>0</v>
      </c>
      <c r="AA18" s="10" t="b">
        <f>IF($D18=2,$AF18)</f>
        <v>0</v>
      </c>
      <c r="AB18" s="10" t="b">
        <f>IF($D18=3,$AF18)</f>
        <v>0</v>
      </c>
      <c r="AC18" s="10" t="b">
        <f>IF($D18=4,$AF18)</f>
        <v>0</v>
      </c>
      <c r="AD18" s="10" t="b">
        <f>IF($D18=5,$AF18)</f>
        <v>0</v>
      </c>
      <c r="AE18" s="66">
        <f t="shared" ref="AE18:AE53" si="11">IF(D18="","",IF(D18&gt;0,COUNTA(H18:M18)))</f>
        <v>1</v>
      </c>
      <c r="AF18" s="100">
        <f t="shared" ref="AF18:AF53" si="12">IF(AE18=0,"",IF(AE18="","",IF(AE18&gt;0,T18/AE18)))</f>
        <v>1</v>
      </c>
      <c r="AG18" s="59">
        <f>IF(F18="","",IF(F18="x",1))</f>
        <v>1</v>
      </c>
      <c r="AH18" s="14" t="str">
        <f>IF(E18="","",IF(E18="X",1))</f>
        <v/>
      </c>
      <c r="AI18" s="93" t="s">
        <v>81</v>
      </c>
      <c r="AJ18" s="83" t="str">
        <f t="shared" ref="AJ18:AJ53" si="13">IF(G18="","",IF(G18="pro",1,IF(G18="lwoo",2,IF(G18="vmbo-b",3,IF(G18="vmbo-k",4,IF(G18="vmbo-g",5,IF(G18="vmbo-t",6,IF(G18="havo",7))))))))</f>
        <v/>
      </c>
      <c r="AK18" s="54"/>
      <c r="AL18" s="84" t="str">
        <f t="shared" ref="AL18:AL53" si="14">IF(AK18="","",IF(AK18="pro",1,IF(AK18="lwoo",2,IF(AK18="vmbo-b",3,IF(AK18="vmbo-k",4,IF(AK18="vmbo-g",5,IF(AK18="vmbo-t",6,IF(AK18="havo",7))))))))</f>
        <v/>
      </c>
      <c r="AM18" s="85">
        <f t="shared" ref="AM18:AM53" si="15">IF(AL18="",0,IF(AL18&lt;AJ18,0,IF(AL18&gt;=AJ18,1)))</f>
        <v>0</v>
      </c>
      <c r="AN18" s="33"/>
      <c r="AO18" s="84" t="str">
        <f t="shared" ref="AO18:AO53" si="16">IF(AN18="","",IF(AN18="pro",1,IF(AN18="lwoo",2,IF(AN18="vmbo-b",3,IF(AN18="vmbo-k",4,IF(AN18="vmbo-g",5,IF(AN18="vmbo-t",6,IF(AN18="havo",7))))))))</f>
        <v/>
      </c>
      <c r="AP18" s="86">
        <f t="shared" ref="AP18:AP53" si="17">IF(AO18="",0,IF(AO18&lt;AL18,0,IF(AO18&gt;=AL18,1)))</f>
        <v>0</v>
      </c>
    </row>
    <row r="19" spans="2:42" ht="15" customHeight="1" x14ac:dyDescent="0.25">
      <c r="B19">
        <v>2</v>
      </c>
      <c r="C19" s="95" t="s">
        <v>89</v>
      </c>
      <c r="D19" s="93" t="s">
        <v>18</v>
      </c>
      <c r="E19" s="9"/>
      <c r="F19" s="9"/>
      <c r="G19" s="29"/>
      <c r="H19" s="94" t="s">
        <v>18</v>
      </c>
      <c r="I19" s="12"/>
      <c r="J19" s="111"/>
      <c r="K19" s="12"/>
      <c r="L19" s="111"/>
      <c r="M19" s="112"/>
      <c r="N19" s="4">
        <f t="shared" si="0"/>
        <v>1</v>
      </c>
      <c r="O19" s="4" t="str">
        <f t="shared" si="1"/>
        <v/>
      </c>
      <c r="P19" s="4" t="str">
        <f t="shared" si="2"/>
        <v/>
      </c>
      <c r="Q19" s="4" t="str">
        <f t="shared" ref="Q19:Q53" si="18">IF(D19="","",IF(K19="","",IF(K19=$D19,1,IF(K19&lt;$D19,1,IF(K19&gt;$D19,"",IF(K19="A+",1))))))</f>
        <v/>
      </c>
      <c r="R19" s="4" t="str">
        <f t="shared" si="3"/>
        <v/>
      </c>
      <c r="S19" s="4" t="str">
        <f t="shared" si="4"/>
        <v/>
      </c>
      <c r="T19" s="4">
        <f t="shared" si="5"/>
        <v>1</v>
      </c>
      <c r="U19" s="10" t="b">
        <f t="shared" si="6"/>
        <v>0</v>
      </c>
      <c r="V19" s="10">
        <f t="shared" si="7"/>
        <v>1</v>
      </c>
      <c r="W19" s="10" t="b">
        <f t="shared" si="8"/>
        <v>0</v>
      </c>
      <c r="X19" s="10" t="b">
        <f t="shared" si="9"/>
        <v>0</v>
      </c>
      <c r="Y19" s="10" t="b">
        <f t="shared" si="10"/>
        <v>0</v>
      </c>
      <c r="Z19" s="10" t="b">
        <f t="shared" ref="Z19:Z53" si="19">IF($D19="1",$AF19)</f>
        <v>0</v>
      </c>
      <c r="AA19" s="10" t="b">
        <f t="shared" ref="AA19:AA53" si="20">IF($D19=2,$AF19)</f>
        <v>0</v>
      </c>
      <c r="AB19" s="10" t="b">
        <f t="shared" ref="AB19:AB53" si="21">IF($D19=3,$AF19)</f>
        <v>0</v>
      </c>
      <c r="AC19" s="10" t="b">
        <f t="shared" ref="AC19:AC53" si="22">IF($D19=4,$AF19)</f>
        <v>0</v>
      </c>
      <c r="AD19" s="10" t="b">
        <f t="shared" ref="AD19:AD53" si="23">IF($D19=5,$AF19)</f>
        <v>0</v>
      </c>
      <c r="AE19" s="67">
        <f t="shared" si="11"/>
        <v>1</v>
      </c>
      <c r="AF19" s="101">
        <f t="shared" si="12"/>
        <v>1</v>
      </c>
      <c r="AG19" s="59" t="str">
        <f t="shared" ref="AG19:AG53" si="24">IF(F19="","",IF(F19="x",1))</f>
        <v/>
      </c>
      <c r="AH19" s="14" t="str">
        <f t="shared" ref="AH19:AH53" si="25">IF(E19="","",IF(E19="X",1))</f>
        <v/>
      </c>
      <c r="AI19" s="9"/>
      <c r="AJ19" s="83" t="str">
        <f t="shared" si="13"/>
        <v/>
      </c>
      <c r="AK19" s="54"/>
      <c r="AL19" s="84" t="str">
        <f t="shared" si="14"/>
        <v/>
      </c>
      <c r="AM19" s="85">
        <f t="shared" si="15"/>
        <v>0</v>
      </c>
      <c r="AN19" s="34"/>
      <c r="AO19" s="84" t="str">
        <f t="shared" si="16"/>
        <v/>
      </c>
      <c r="AP19" s="86">
        <f t="shared" si="17"/>
        <v>0</v>
      </c>
    </row>
    <row r="20" spans="2:42" ht="15" customHeight="1" x14ac:dyDescent="0.25">
      <c r="B20">
        <v>3</v>
      </c>
      <c r="C20" s="95" t="s">
        <v>90</v>
      </c>
      <c r="D20" s="93" t="s">
        <v>19</v>
      </c>
      <c r="E20" s="93" t="s">
        <v>81</v>
      </c>
      <c r="F20" s="9"/>
      <c r="G20" s="29"/>
      <c r="H20" s="94" t="s">
        <v>20</v>
      </c>
      <c r="I20" s="12"/>
      <c r="J20" s="111"/>
      <c r="K20" s="12"/>
      <c r="L20" s="111"/>
      <c r="M20" s="112"/>
      <c r="N20" s="4" t="str">
        <f t="shared" si="0"/>
        <v/>
      </c>
      <c r="O20" s="4" t="str">
        <f t="shared" si="1"/>
        <v/>
      </c>
      <c r="P20" s="4" t="str">
        <f t="shared" si="2"/>
        <v/>
      </c>
      <c r="Q20" s="4" t="str">
        <f t="shared" si="18"/>
        <v/>
      </c>
      <c r="R20" s="4" t="str">
        <f t="shared" si="3"/>
        <v/>
      </c>
      <c r="S20" s="4" t="str">
        <f t="shared" si="4"/>
        <v/>
      </c>
      <c r="T20" s="4">
        <f t="shared" si="5"/>
        <v>0</v>
      </c>
      <c r="U20" s="10" t="b">
        <f t="shared" si="6"/>
        <v>0</v>
      </c>
      <c r="V20" s="10" t="b">
        <f t="shared" si="7"/>
        <v>0</v>
      </c>
      <c r="W20" s="10">
        <f t="shared" si="8"/>
        <v>0</v>
      </c>
      <c r="X20" s="10" t="b">
        <f t="shared" si="9"/>
        <v>0</v>
      </c>
      <c r="Y20" s="10" t="b">
        <f t="shared" si="10"/>
        <v>0</v>
      </c>
      <c r="Z20" s="10" t="b">
        <f t="shared" si="19"/>
        <v>0</v>
      </c>
      <c r="AA20" s="10" t="b">
        <f t="shared" si="20"/>
        <v>0</v>
      </c>
      <c r="AB20" s="10" t="b">
        <f t="shared" si="21"/>
        <v>0</v>
      </c>
      <c r="AC20" s="10" t="b">
        <f t="shared" si="22"/>
        <v>0</v>
      </c>
      <c r="AD20" s="10" t="b">
        <f t="shared" si="23"/>
        <v>0</v>
      </c>
      <c r="AE20" s="67">
        <f t="shared" si="11"/>
        <v>1</v>
      </c>
      <c r="AF20" s="101">
        <f t="shared" si="12"/>
        <v>0</v>
      </c>
      <c r="AG20" s="59" t="str">
        <f t="shared" si="24"/>
        <v/>
      </c>
      <c r="AH20" s="14">
        <f t="shared" si="25"/>
        <v>1</v>
      </c>
      <c r="AI20" s="9"/>
      <c r="AJ20" s="83" t="str">
        <f t="shared" si="13"/>
        <v/>
      </c>
      <c r="AK20" s="54"/>
      <c r="AL20" s="84" t="str">
        <f t="shared" si="14"/>
        <v/>
      </c>
      <c r="AM20" s="85">
        <f t="shared" si="15"/>
        <v>0</v>
      </c>
      <c r="AN20" s="34"/>
      <c r="AO20" s="84" t="str">
        <f t="shared" si="16"/>
        <v/>
      </c>
      <c r="AP20" s="86">
        <f t="shared" si="17"/>
        <v>0</v>
      </c>
    </row>
    <row r="21" spans="2:42" ht="15" customHeight="1" x14ac:dyDescent="0.25">
      <c r="B21">
        <v>4</v>
      </c>
      <c r="C21" s="95" t="s">
        <v>91</v>
      </c>
      <c r="D21" s="93" t="s">
        <v>18</v>
      </c>
      <c r="E21" s="9"/>
      <c r="F21" s="9"/>
      <c r="G21" s="29"/>
      <c r="H21" s="94" t="s">
        <v>19</v>
      </c>
      <c r="I21" s="12"/>
      <c r="J21" s="111"/>
      <c r="K21" s="12"/>
      <c r="L21" s="111"/>
      <c r="M21" s="112"/>
      <c r="N21" s="4" t="str">
        <f t="shared" si="0"/>
        <v/>
      </c>
      <c r="O21" s="4" t="str">
        <f t="shared" si="1"/>
        <v/>
      </c>
      <c r="P21" s="4" t="str">
        <f t="shared" si="2"/>
        <v/>
      </c>
      <c r="Q21" s="4" t="str">
        <f t="shared" si="18"/>
        <v/>
      </c>
      <c r="R21" s="4" t="str">
        <f t="shared" si="3"/>
        <v/>
      </c>
      <c r="S21" s="4" t="str">
        <f t="shared" si="4"/>
        <v/>
      </c>
      <c r="T21" s="4">
        <f t="shared" si="5"/>
        <v>0</v>
      </c>
      <c r="U21" s="10" t="b">
        <f t="shared" si="6"/>
        <v>0</v>
      </c>
      <c r="V21" s="10">
        <f t="shared" si="7"/>
        <v>0</v>
      </c>
      <c r="W21" s="10" t="b">
        <f t="shared" si="8"/>
        <v>0</v>
      </c>
      <c r="X21" s="10" t="b">
        <f t="shared" si="9"/>
        <v>0</v>
      </c>
      <c r="Y21" s="10" t="b">
        <f t="shared" si="10"/>
        <v>0</v>
      </c>
      <c r="Z21" s="10" t="b">
        <f t="shared" si="19"/>
        <v>0</v>
      </c>
      <c r="AA21" s="10" t="b">
        <f t="shared" si="20"/>
        <v>0</v>
      </c>
      <c r="AB21" s="10" t="b">
        <f t="shared" si="21"/>
        <v>0</v>
      </c>
      <c r="AC21" s="10" t="b">
        <f t="shared" si="22"/>
        <v>0</v>
      </c>
      <c r="AD21" s="10" t="b">
        <f t="shared" si="23"/>
        <v>0</v>
      </c>
      <c r="AE21" s="67">
        <f t="shared" si="11"/>
        <v>1</v>
      </c>
      <c r="AF21" s="101">
        <f t="shared" si="12"/>
        <v>0</v>
      </c>
      <c r="AG21" s="59" t="str">
        <f t="shared" si="24"/>
        <v/>
      </c>
      <c r="AH21" s="14" t="str">
        <f t="shared" si="25"/>
        <v/>
      </c>
      <c r="AI21" s="9"/>
      <c r="AJ21" s="83" t="str">
        <f t="shared" si="13"/>
        <v/>
      </c>
      <c r="AK21" s="54"/>
      <c r="AL21" s="84" t="str">
        <f t="shared" si="14"/>
        <v/>
      </c>
      <c r="AM21" s="85">
        <f t="shared" si="15"/>
        <v>0</v>
      </c>
      <c r="AN21" s="34"/>
      <c r="AO21" s="84" t="str">
        <f t="shared" si="16"/>
        <v/>
      </c>
      <c r="AP21" s="86">
        <f t="shared" si="17"/>
        <v>0</v>
      </c>
    </row>
    <row r="22" spans="2:42" ht="15" customHeight="1" x14ac:dyDescent="0.25">
      <c r="B22">
        <v>5</v>
      </c>
      <c r="C22" s="95" t="s">
        <v>87</v>
      </c>
      <c r="D22" s="93" t="s">
        <v>18</v>
      </c>
      <c r="E22" s="9"/>
      <c r="F22" s="9"/>
      <c r="G22" s="29"/>
      <c r="H22" s="94" t="s">
        <v>18</v>
      </c>
      <c r="I22" s="12"/>
      <c r="J22" s="111"/>
      <c r="K22" s="12"/>
      <c r="L22" s="111"/>
      <c r="M22" s="112"/>
      <c r="N22" s="4">
        <f t="shared" si="0"/>
        <v>1</v>
      </c>
      <c r="O22" s="4" t="str">
        <f t="shared" si="1"/>
        <v/>
      </c>
      <c r="P22" s="4" t="str">
        <f t="shared" si="2"/>
        <v/>
      </c>
      <c r="Q22" s="4" t="str">
        <f t="shared" si="18"/>
        <v/>
      </c>
      <c r="R22" s="4" t="str">
        <f t="shared" si="3"/>
        <v/>
      </c>
      <c r="S22" s="4" t="str">
        <f t="shared" si="4"/>
        <v/>
      </c>
      <c r="T22" s="4">
        <f t="shared" si="5"/>
        <v>1</v>
      </c>
      <c r="U22" s="10" t="b">
        <f t="shared" si="6"/>
        <v>0</v>
      </c>
      <c r="V22" s="10">
        <f t="shared" si="7"/>
        <v>1</v>
      </c>
      <c r="W22" s="10" t="b">
        <f t="shared" si="8"/>
        <v>0</v>
      </c>
      <c r="X22" s="10" t="b">
        <f t="shared" si="9"/>
        <v>0</v>
      </c>
      <c r="Y22" s="10" t="b">
        <f t="shared" si="10"/>
        <v>0</v>
      </c>
      <c r="Z22" s="10" t="b">
        <f t="shared" si="19"/>
        <v>0</v>
      </c>
      <c r="AA22" s="10" t="b">
        <f t="shared" si="20"/>
        <v>0</v>
      </c>
      <c r="AB22" s="10" t="b">
        <f t="shared" si="21"/>
        <v>0</v>
      </c>
      <c r="AC22" s="10" t="b">
        <f t="shared" si="22"/>
        <v>0</v>
      </c>
      <c r="AD22" s="10" t="b">
        <f t="shared" si="23"/>
        <v>0</v>
      </c>
      <c r="AE22" s="67">
        <f t="shared" si="11"/>
        <v>1</v>
      </c>
      <c r="AF22" s="101">
        <f t="shared" si="12"/>
        <v>1</v>
      </c>
      <c r="AG22" s="59" t="str">
        <f t="shared" si="24"/>
        <v/>
      </c>
      <c r="AH22" s="14" t="str">
        <f t="shared" si="25"/>
        <v/>
      </c>
      <c r="AI22" s="9"/>
      <c r="AJ22" s="83" t="str">
        <f t="shared" si="13"/>
        <v/>
      </c>
      <c r="AK22" s="54"/>
      <c r="AL22" s="84" t="str">
        <f t="shared" si="14"/>
        <v/>
      </c>
      <c r="AM22" s="85">
        <f t="shared" si="15"/>
        <v>0</v>
      </c>
      <c r="AN22" s="34"/>
      <c r="AO22" s="84" t="str">
        <f t="shared" si="16"/>
        <v/>
      </c>
      <c r="AP22" s="86">
        <f t="shared" si="17"/>
        <v>0</v>
      </c>
    </row>
    <row r="23" spans="2:42" ht="15" customHeight="1" x14ac:dyDescent="0.25">
      <c r="B23">
        <v>6</v>
      </c>
      <c r="C23" s="95" t="s">
        <v>88</v>
      </c>
      <c r="D23" s="93" t="s">
        <v>18</v>
      </c>
      <c r="E23" s="9"/>
      <c r="F23" s="9"/>
      <c r="G23" s="29"/>
      <c r="H23" s="94" t="s">
        <v>18</v>
      </c>
      <c r="I23" s="12"/>
      <c r="J23" s="111"/>
      <c r="K23" s="12"/>
      <c r="L23" s="111"/>
      <c r="M23" s="112"/>
      <c r="N23" s="4">
        <f t="shared" si="0"/>
        <v>1</v>
      </c>
      <c r="O23" s="4" t="str">
        <f t="shared" si="1"/>
        <v/>
      </c>
      <c r="P23" s="4" t="str">
        <f t="shared" si="2"/>
        <v/>
      </c>
      <c r="Q23" s="4" t="str">
        <f t="shared" si="18"/>
        <v/>
      </c>
      <c r="R23" s="4" t="str">
        <f t="shared" si="3"/>
        <v/>
      </c>
      <c r="S23" s="4" t="str">
        <f t="shared" si="4"/>
        <v/>
      </c>
      <c r="T23" s="4">
        <f t="shared" si="5"/>
        <v>1</v>
      </c>
      <c r="U23" s="10" t="b">
        <f t="shared" si="6"/>
        <v>0</v>
      </c>
      <c r="V23" s="10">
        <f t="shared" si="7"/>
        <v>1</v>
      </c>
      <c r="W23" s="10" t="b">
        <f t="shared" si="8"/>
        <v>0</v>
      </c>
      <c r="X23" s="10" t="b">
        <f t="shared" si="9"/>
        <v>0</v>
      </c>
      <c r="Y23" s="10" t="b">
        <f t="shared" si="10"/>
        <v>0</v>
      </c>
      <c r="Z23" s="10" t="b">
        <f t="shared" si="19"/>
        <v>0</v>
      </c>
      <c r="AA23" s="10" t="b">
        <f t="shared" si="20"/>
        <v>0</v>
      </c>
      <c r="AB23" s="10" t="b">
        <f t="shared" si="21"/>
        <v>0</v>
      </c>
      <c r="AC23" s="10" t="b">
        <f t="shared" si="22"/>
        <v>0</v>
      </c>
      <c r="AD23" s="10" t="b">
        <f t="shared" si="23"/>
        <v>0</v>
      </c>
      <c r="AE23" s="67">
        <f t="shared" si="11"/>
        <v>1</v>
      </c>
      <c r="AF23" s="101">
        <f t="shared" si="12"/>
        <v>1</v>
      </c>
      <c r="AG23" s="59" t="str">
        <f t="shared" si="24"/>
        <v/>
      </c>
      <c r="AH23" s="14" t="str">
        <f t="shared" si="25"/>
        <v/>
      </c>
      <c r="AI23" s="9"/>
      <c r="AJ23" s="83" t="str">
        <f t="shared" si="13"/>
        <v/>
      </c>
      <c r="AK23" s="54"/>
      <c r="AL23" s="84" t="str">
        <f t="shared" si="14"/>
        <v/>
      </c>
      <c r="AM23" s="85">
        <f t="shared" si="15"/>
        <v>0</v>
      </c>
      <c r="AN23" s="34"/>
      <c r="AO23" s="84" t="str">
        <f t="shared" si="16"/>
        <v/>
      </c>
      <c r="AP23" s="86">
        <f t="shared" si="17"/>
        <v>0</v>
      </c>
    </row>
    <row r="24" spans="2:42" ht="15" customHeight="1" x14ac:dyDescent="0.25">
      <c r="B24">
        <v>7</v>
      </c>
      <c r="C24" s="20"/>
      <c r="D24" s="93"/>
      <c r="E24" s="93"/>
      <c r="F24" s="93"/>
      <c r="G24" s="29"/>
      <c r="H24" s="94"/>
      <c r="I24" s="12"/>
      <c r="J24" s="111"/>
      <c r="K24" s="12"/>
      <c r="L24" s="111"/>
      <c r="M24" s="112"/>
      <c r="N24" s="4" t="str">
        <f t="shared" si="0"/>
        <v/>
      </c>
      <c r="O24" s="4" t="str">
        <f t="shared" si="1"/>
        <v/>
      </c>
      <c r="P24" s="4" t="str">
        <f t="shared" si="2"/>
        <v/>
      </c>
      <c r="Q24" s="4" t="str">
        <f t="shared" si="18"/>
        <v/>
      </c>
      <c r="R24" s="4" t="str">
        <f t="shared" si="3"/>
        <v/>
      </c>
      <c r="S24" s="4" t="str">
        <f t="shared" si="4"/>
        <v/>
      </c>
      <c r="T24" s="4">
        <f t="shared" si="5"/>
        <v>0</v>
      </c>
      <c r="U24" s="10" t="b">
        <f t="shared" si="6"/>
        <v>0</v>
      </c>
      <c r="V24" s="10" t="b">
        <f t="shared" si="7"/>
        <v>0</v>
      </c>
      <c r="W24" s="10" t="b">
        <f t="shared" si="8"/>
        <v>0</v>
      </c>
      <c r="X24" s="10" t="b">
        <f t="shared" si="9"/>
        <v>0</v>
      </c>
      <c r="Y24" s="10" t="b">
        <f t="shared" si="10"/>
        <v>0</v>
      </c>
      <c r="Z24" s="10" t="b">
        <f t="shared" si="19"/>
        <v>0</v>
      </c>
      <c r="AA24" s="10" t="b">
        <f t="shared" si="20"/>
        <v>0</v>
      </c>
      <c r="AB24" s="10" t="b">
        <f t="shared" si="21"/>
        <v>0</v>
      </c>
      <c r="AC24" s="10" t="b">
        <f t="shared" si="22"/>
        <v>0</v>
      </c>
      <c r="AD24" s="10" t="b">
        <f t="shared" si="23"/>
        <v>0</v>
      </c>
      <c r="AE24" s="67" t="str">
        <f t="shared" si="11"/>
        <v/>
      </c>
      <c r="AF24" s="101" t="str">
        <f t="shared" si="12"/>
        <v/>
      </c>
      <c r="AG24" s="59" t="str">
        <f t="shared" si="24"/>
        <v/>
      </c>
      <c r="AH24" s="14" t="str">
        <f t="shared" si="25"/>
        <v/>
      </c>
      <c r="AI24" s="9"/>
      <c r="AJ24" s="83" t="str">
        <f t="shared" si="13"/>
        <v/>
      </c>
      <c r="AK24" s="54"/>
      <c r="AL24" s="84" t="str">
        <f t="shared" si="14"/>
        <v/>
      </c>
      <c r="AM24" s="85">
        <f t="shared" si="15"/>
        <v>0</v>
      </c>
      <c r="AN24" s="34"/>
      <c r="AO24" s="84" t="str">
        <f t="shared" si="16"/>
        <v/>
      </c>
      <c r="AP24" s="86">
        <f t="shared" si="17"/>
        <v>0</v>
      </c>
    </row>
    <row r="25" spans="2:42" ht="15" customHeight="1" x14ac:dyDescent="0.25">
      <c r="B25">
        <v>8</v>
      </c>
      <c r="C25" s="20"/>
      <c r="D25" s="9"/>
      <c r="E25" s="9"/>
      <c r="F25" s="9"/>
      <c r="G25" s="29"/>
      <c r="H25" s="11"/>
      <c r="I25" s="12"/>
      <c r="J25" s="12"/>
      <c r="K25" s="12"/>
      <c r="L25" s="12"/>
      <c r="M25" s="13"/>
      <c r="N25" s="4" t="str">
        <f t="shared" si="0"/>
        <v/>
      </c>
      <c r="O25" s="4" t="str">
        <f t="shared" si="1"/>
        <v/>
      </c>
      <c r="P25" s="4" t="str">
        <f t="shared" si="2"/>
        <v/>
      </c>
      <c r="Q25" s="4" t="str">
        <f t="shared" si="18"/>
        <v/>
      </c>
      <c r="R25" s="4" t="str">
        <f t="shared" si="3"/>
        <v/>
      </c>
      <c r="S25" s="4" t="str">
        <f t="shared" si="4"/>
        <v/>
      </c>
      <c r="T25" s="4">
        <f t="shared" si="5"/>
        <v>0</v>
      </c>
      <c r="U25" s="10" t="b">
        <f t="shared" si="6"/>
        <v>0</v>
      </c>
      <c r="V25" s="10" t="b">
        <f t="shared" si="7"/>
        <v>0</v>
      </c>
      <c r="W25" s="10" t="b">
        <f t="shared" si="8"/>
        <v>0</v>
      </c>
      <c r="X25" s="10" t="b">
        <f t="shared" si="9"/>
        <v>0</v>
      </c>
      <c r="Y25" s="10" t="b">
        <f t="shared" si="10"/>
        <v>0</v>
      </c>
      <c r="Z25" s="10" t="b">
        <f t="shared" si="19"/>
        <v>0</v>
      </c>
      <c r="AA25" s="10" t="b">
        <f t="shared" si="20"/>
        <v>0</v>
      </c>
      <c r="AB25" s="10" t="b">
        <f t="shared" si="21"/>
        <v>0</v>
      </c>
      <c r="AC25" s="10" t="b">
        <f t="shared" si="22"/>
        <v>0</v>
      </c>
      <c r="AD25" s="10" t="b">
        <f t="shared" si="23"/>
        <v>0</v>
      </c>
      <c r="AE25" s="67" t="str">
        <f t="shared" si="11"/>
        <v/>
      </c>
      <c r="AF25" s="101" t="str">
        <f t="shared" si="12"/>
        <v/>
      </c>
      <c r="AG25" s="59" t="str">
        <f t="shared" si="24"/>
        <v/>
      </c>
      <c r="AH25" s="14" t="str">
        <f t="shared" si="25"/>
        <v/>
      </c>
      <c r="AI25" s="9"/>
      <c r="AJ25" s="83" t="str">
        <f t="shared" si="13"/>
        <v/>
      </c>
      <c r="AK25" s="54"/>
      <c r="AL25" s="84" t="str">
        <f t="shared" si="14"/>
        <v/>
      </c>
      <c r="AM25" s="85">
        <f t="shared" si="15"/>
        <v>0</v>
      </c>
      <c r="AN25" s="34"/>
      <c r="AO25" s="84" t="str">
        <f t="shared" si="16"/>
        <v/>
      </c>
      <c r="AP25" s="86">
        <f t="shared" si="17"/>
        <v>0</v>
      </c>
    </row>
    <row r="26" spans="2:42" ht="15" customHeight="1" x14ac:dyDescent="0.25">
      <c r="B26">
        <v>9</v>
      </c>
      <c r="C26" s="20"/>
      <c r="D26" s="9"/>
      <c r="E26" s="9"/>
      <c r="F26" s="9"/>
      <c r="G26" s="29"/>
      <c r="H26" s="11"/>
      <c r="I26" s="12"/>
      <c r="J26" s="12"/>
      <c r="K26" s="12"/>
      <c r="L26" s="12"/>
      <c r="M26" s="13"/>
      <c r="N26" s="4" t="str">
        <f t="shared" si="0"/>
        <v/>
      </c>
      <c r="O26" s="4" t="str">
        <f t="shared" si="1"/>
        <v/>
      </c>
      <c r="P26" s="4" t="str">
        <f t="shared" si="2"/>
        <v/>
      </c>
      <c r="Q26" s="4" t="str">
        <f t="shared" si="18"/>
        <v/>
      </c>
      <c r="R26" s="4" t="str">
        <f t="shared" si="3"/>
        <v/>
      </c>
      <c r="S26" s="4" t="str">
        <f t="shared" si="4"/>
        <v/>
      </c>
      <c r="T26" s="4">
        <f t="shared" si="5"/>
        <v>0</v>
      </c>
      <c r="U26" s="10" t="b">
        <f t="shared" si="6"/>
        <v>0</v>
      </c>
      <c r="V26" s="10" t="b">
        <f t="shared" si="7"/>
        <v>0</v>
      </c>
      <c r="W26" s="10" t="b">
        <f t="shared" si="8"/>
        <v>0</v>
      </c>
      <c r="X26" s="10" t="b">
        <f t="shared" si="9"/>
        <v>0</v>
      </c>
      <c r="Y26" s="10" t="b">
        <f t="shared" si="10"/>
        <v>0</v>
      </c>
      <c r="Z26" s="10" t="b">
        <f t="shared" si="19"/>
        <v>0</v>
      </c>
      <c r="AA26" s="10" t="b">
        <f t="shared" si="20"/>
        <v>0</v>
      </c>
      <c r="AB26" s="10" t="b">
        <f t="shared" si="21"/>
        <v>0</v>
      </c>
      <c r="AC26" s="10" t="b">
        <f t="shared" si="22"/>
        <v>0</v>
      </c>
      <c r="AD26" s="10" t="b">
        <f t="shared" si="23"/>
        <v>0</v>
      </c>
      <c r="AE26" s="67" t="str">
        <f t="shared" si="11"/>
        <v/>
      </c>
      <c r="AF26" s="101" t="str">
        <f t="shared" si="12"/>
        <v/>
      </c>
      <c r="AG26" s="59" t="str">
        <f t="shared" si="24"/>
        <v/>
      </c>
      <c r="AH26" s="14" t="str">
        <f t="shared" si="25"/>
        <v/>
      </c>
      <c r="AI26" s="9"/>
      <c r="AJ26" s="83" t="str">
        <f t="shared" si="13"/>
        <v/>
      </c>
      <c r="AK26" s="54"/>
      <c r="AL26" s="84" t="str">
        <f t="shared" si="14"/>
        <v/>
      </c>
      <c r="AM26" s="85">
        <f t="shared" si="15"/>
        <v>0</v>
      </c>
      <c r="AN26" s="34"/>
      <c r="AO26" s="84" t="str">
        <f t="shared" si="16"/>
        <v/>
      </c>
      <c r="AP26" s="86">
        <f t="shared" si="17"/>
        <v>0</v>
      </c>
    </row>
    <row r="27" spans="2:42" ht="15" customHeight="1" x14ac:dyDescent="0.25">
      <c r="B27">
        <v>10</v>
      </c>
      <c r="C27" s="20"/>
      <c r="D27" s="9"/>
      <c r="E27" s="9"/>
      <c r="F27" s="9"/>
      <c r="G27" s="29"/>
      <c r="H27" s="11"/>
      <c r="I27" s="12"/>
      <c r="J27" s="12"/>
      <c r="K27" s="12"/>
      <c r="L27" s="12"/>
      <c r="M27" s="13"/>
      <c r="N27" s="4" t="str">
        <f t="shared" si="0"/>
        <v/>
      </c>
      <c r="O27" s="4" t="str">
        <f t="shared" si="1"/>
        <v/>
      </c>
      <c r="P27" s="4" t="str">
        <f t="shared" si="2"/>
        <v/>
      </c>
      <c r="Q27" s="4" t="str">
        <f t="shared" si="18"/>
        <v/>
      </c>
      <c r="R27" s="4" t="str">
        <f t="shared" si="3"/>
        <v/>
      </c>
      <c r="S27" s="4" t="str">
        <f t="shared" si="4"/>
        <v/>
      </c>
      <c r="T27" s="4">
        <f t="shared" si="5"/>
        <v>0</v>
      </c>
      <c r="U27" s="10" t="b">
        <f t="shared" si="6"/>
        <v>0</v>
      </c>
      <c r="V27" s="10" t="b">
        <f t="shared" si="7"/>
        <v>0</v>
      </c>
      <c r="W27" s="10" t="b">
        <f t="shared" si="8"/>
        <v>0</v>
      </c>
      <c r="X27" s="10" t="b">
        <f t="shared" si="9"/>
        <v>0</v>
      </c>
      <c r="Y27" s="10" t="b">
        <f t="shared" si="10"/>
        <v>0</v>
      </c>
      <c r="Z27" s="10" t="b">
        <f t="shared" si="19"/>
        <v>0</v>
      </c>
      <c r="AA27" s="10" t="b">
        <f t="shared" si="20"/>
        <v>0</v>
      </c>
      <c r="AB27" s="10" t="b">
        <f t="shared" si="21"/>
        <v>0</v>
      </c>
      <c r="AC27" s="10" t="b">
        <f t="shared" si="22"/>
        <v>0</v>
      </c>
      <c r="AD27" s="10" t="b">
        <f t="shared" si="23"/>
        <v>0</v>
      </c>
      <c r="AE27" s="67" t="str">
        <f t="shared" si="11"/>
        <v/>
      </c>
      <c r="AF27" s="101" t="str">
        <f t="shared" si="12"/>
        <v/>
      </c>
      <c r="AG27" s="59" t="str">
        <f t="shared" si="24"/>
        <v/>
      </c>
      <c r="AH27" s="14" t="str">
        <f t="shared" si="25"/>
        <v/>
      </c>
      <c r="AI27" s="9"/>
      <c r="AJ27" s="83" t="str">
        <f t="shared" si="13"/>
        <v/>
      </c>
      <c r="AK27" s="54"/>
      <c r="AL27" s="84" t="str">
        <f t="shared" si="14"/>
        <v/>
      </c>
      <c r="AM27" s="85">
        <f t="shared" si="15"/>
        <v>0</v>
      </c>
      <c r="AN27" s="34"/>
      <c r="AO27" s="84" t="str">
        <f t="shared" si="16"/>
        <v/>
      </c>
      <c r="AP27" s="86">
        <f t="shared" si="17"/>
        <v>0</v>
      </c>
    </row>
    <row r="28" spans="2:42" ht="15" customHeight="1" x14ac:dyDescent="0.25">
      <c r="B28">
        <v>11</v>
      </c>
      <c r="C28" s="20"/>
      <c r="D28" s="9"/>
      <c r="E28" s="9"/>
      <c r="F28" s="9"/>
      <c r="G28" s="29"/>
      <c r="H28" s="11"/>
      <c r="I28" s="12"/>
      <c r="J28" s="12"/>
      <c r="K28" s="12"/>
      <c r="L28" s="12"/>
      <c r="M28" s="13"/>
      <c r="N28" s="4" t="str">
        <f t="shared" si="0"/>
        <v/>
      </c>
      <c r="O28" s="4" t="str">
        <f t="shared" si="1"/>
        <v/>
      </c>
      <c r="P28" s="4" t="str">
        <f t="shared" si="2"/>
        <v/>
      </c>
      <c r="Q28" s="4" t="str">
        <f t="shared" si="18"/>
        <v/>
      </c>
      <c r="R28" s="4" t="str">
        <f t="shared" si="3"/>
        <v/>
      </c>
      <c r="S28" s="4" t="str">
        <f t="shared" si="4"/>
        <v/>
      </c>
      <c r="T28" s="4">
        <f t="shared" si="5"/>
        <v>0</v>
      </c>
      <c r="U28" s="10" t="b">
        <f t="shared" si="6"/>
        <v>0</v>
      </c>
      <c r="V28" s="10" t="b">
        <f t="shared" si="7"/>
        <v>0</v>
      </c>
      <c r="W28" s="10" t="b">
        <f t="shared" si="8"/>
        <v>0</v>
      </c>
      <c r="X28" s="10" t="b">
        <f t="shared" si="9"/>
        <v>0</v>
      </c>
      <c r="Y28" s="10" t="b">
        <f t="shared" si="10"/>
        <v>0</v>
      </c>
      <c r="Z28" s="10" t="b">
        <f t="shared" si="19"/>
        <v>0</v>
      </c>
      <c r="AA28" s="10" t="b">
        <f t="shared" si="20"/>
        <v>0</v>
      </c>
      <c r="AB28" s="10" t="b">
        <f t="shared" si="21"/>
        <v>0</v>
      </c>
      <c r="AC28" s="10" t="b">
        <f t="shared" si="22"/>
        <v>0</v>
      </c>
      <c r="AD28" s="10" t="b">
        <f t="shared" si="23"/>
        <v>0</v>
      </c>
      <c r="AE28" s="67" t="str">
        <f t="shared" si="11"/>
        <v/>
      </c>
      <c r="AF28" s="101" t="str">
        <f t="shared" si="12"/>
        <v/>
      </c>
      <c r="AG28" s="59" t="str">
        <f t="shared" si="24"/>
        <v/>
      </c>
      <c r="AH28" s="14" t="str">
        <f t="shared" si="25"/>
        <v/>
      </c>
      <c r="AI28" s="9"/>
      <c r="AJ28" s="83" t="str">
        <f t="shared" si="13"/>
        <v/>
      </c>
      <c r="AK28" s="54"/>
      <c r="AL28" s="84" t="str">
        <f t="shared" si="14"/>
        <v/>
      </c>
      <c r="AM28" s="85">
        <f t="shared" si="15"/>
        <v>0</v>
      </c>
      <c r="AN28" s="34"/>
      <c r="AO28" s="84" t="str">
        <f t="shared" si="16"/>
        <v/>
      </c>
      <c r="AP28" s="86">
        <f t="shared" si="17"/>
        <v>0</v>
      </c>
    </row>
    <row r="29" spans="2:42" ht="15" customHeight="1" x14ac:dyDescent="0.25">
      <c r="B29">
        <v>12</v>
      </c>
      <c r="C29" s="20"/>
      <c r="D29" s="9"/>
      <c r="E29" s="9"/>
      <c r="F29" s="9"/>
      <c r="G29" s="29"/>
      <c r="H29" s="11"/>
      <c r="I29" s="12"/>
      <c r="J29" s="12"/>
      <c r="K29" s="12"/>
      <c r="L29" s="12"/>
      <c r="M29" s="13"/>
      <c r="N29" s="4" t="str">
        <f t="shared" si="0"/>
        <v/>
      </c>
      <c r="O29" s="4" t="str">
        <f t="shared" si="1"/>
        <v/>
      </c>
      <c r="P29" s="4" t="str">
        <f t="shared" si="2"/>
        <v/>
      </c>
      <c r="Q29" s="4" t="str">
        <f t="shared" si="18"/>
        <v/>
      </c>
      <c r="R29" s="4" t="str">
        <f t="shared" si="3"/>
        <v/>
      </c>
      <c r="S29" s="4" t="str">
        <f t="shared" si="4"/>
        <v/>
      </c>
      <c r="T29" s="4">
        <f t="shared" si="5"/>
        <v>0</v>
      </c>
      <c r="U29" s="10" t="b">
        <f t="shared" si="6"/>
        <v>0</v>
      </c>
      <c r="V29" s="10" t="b">
        <f t="shared" si="7"/>
        <v>0</v>
      </c>
      <c r="W29" s="10" t="b">
        <f t="shared" si="8"/>
        <v>0</v>
      </c>
      <c r="X29" s="10" t="b">
        <f t="shared" si="9"/>
        <v>0</v>
      </c>
      <c r="Y29" s="10" t="b">
        <f t="shared" si="10"/>
        <v>0</v>
      </c>
      <c r="Z29" s="10" t="b">
        <f t="shared" si="19"/>
        <v>0</v>
      </c>
      <c r="AA29" s="10" t="b">
        <f t="shared" si="20"/>
        <v>0</v>
      </c>
      <c r="AB29" s="10" t="b">
        <f t="shared" si="21"/>
        <v>0</v>
      </c>
      <c r="AC29" s="10" t="b">
        <f t="shared" si="22"/>
        <v>0</v>
      </c>
      <c r="AD29" s="10" t="b">
        <f t="shared" si="23"/>
        <v>0</v>
      </c>
      <c r="AE29" s="67" t="str">
        <f t="shared" si="11"/>
        <v/>
      </c>
      <c r="AF29" s="101" t="str">
        <f t="shared" si="12"/>
        <v/>
      </c>
      <c r="AG29" s="59" t="str">
        <f t="shared" si="24"/>
        <v/>
      </c>
      <c r="AH29" s="14" t="str">
        <f t="shared" si="25"/>
        <v/>
      </c>
      <c r="AI29" s="9"/>
      <c r="AJ29" s="83" t="str">
        <f t="shared" si="13"/>
        <v/>
      </c>
      <c r="AK29" s="54"/>
      <c r="AL29" s="84" t="str">
        <f t="shared" si="14"/>
        <v/>
      </c>
      <c r="AM29" s="85">
        <f t="shared" si="15"/>
        <v>0</v>
      </c>
      <c r="AN29" s="34"/>
      <c r="AO29" s="84" t="str">
        <f t="shared" si="16"/>
        <v/>
      </c>
      <c r="AP29" s="86">
        <f t="shared" si="17"/>
        <v>0</v>
      </c>
    </row>
    <row r="30" spans="2:42" ht="15" customHeight="1" x14ac:dyDescent="0.25">
      <c r="B30">
        <v>13</v>
      </c>
      <c r="C30" s="20"/>
      <c r="D30" s="9"/>
      <c r="E30" s="9"/>
      <c r="F30" s="9"/>
      <c r="G30" s="29"/>
      <c r="H30" s="11"/>
      <c r="I30" s="12"/>
      <c r="J30" s="12"/>
      <c r="K30" s="12"/>
      <c r="L30" s="12"/>
      <c r="M30" s="13"/>
      <c r="N30" s="4" t="str">
        <f t="shared" si="0"/>
        <v/>
      </c>
      <c r="O30" s="4" t="str">
        <f t="shared" si="1"/>
        <v/>
      </c>
      <c r="P30" s="4" t="str">
        <f t="shared" si="2"/>
        <v/>
      </c>
      <c r="Q30" s="4" t="str">
        <f t="shared" si="18"/>
        <v/>
      </c>
      <c r="R30" s="4" t="str">
        <f t="shared" si="3"/>
        <v/>
      </c>
      <c r="S30" s="4" t="str">
        <f t="shared" si="4"/>
        <v/>
      </c>
      <c r="T30" s="4">
        <f t="shared" si="5"/>
        <v>0</v>
      </c>
      <c r="U30" s="10" t="b">
        <f t="shared" si="6"/>
        <v>0</v>
      </c>
      <c r="V30" s="10" t="b">
        <f t="shared" si="7"/>
        <v>0</v>
      </c>
      <c r="W30" s="10" t="b">
        <f t="shared" si="8"/>
        <v>0</v>
      </c>
      <c r="X30" s="10" t="b">
        <f t="shared" si="9"/>
        <v>0</v>
      </c>
      <c r="Y30" s="10" t="b">
        <f t="shared" si="10"/>
        <v>0</v>
      </c>
      <c r="Z30" s="10" t="b">
        <f t="shared" si="19"/>
        <v>0</v>
      </c>
      <c r="AA30" s="10" t="b">
        <f t="shared" si="20"/>
        <v>0</v>
      </c>
      <c r="AB30" s="10" t="b">
        <f t="shared" si="21"/>
        <v>0</v>
      </c>
      <c r="AC30" s="10" t="b">
        <f t="shared" si="22"/>
        <v>0</v>
      </c>
      <c r="AD30" s="10" t="b">
        <f t="shared" si="23"/>
        <v>0</v>
      </c>
      <c r="AE30" s="67" t="str">
        <f t="shared" si="11"/>
        <v/>
      </c>
      <c r="AF30" s="101" t="str">
        <f t="shared" si="12"/>
        <v/>
      </c>
      <c r="AG30" s="59" t="str">
        <f t="shared" si="24"/>
        <v/>
      </c>
      <c r="AH30" s="14" t="str">
        <f t="shared" si="25"/>
        <v/>
      </c>
      <c r="AI30" s="9"/>
      <c r="AJ30" s="83" t="str">
        <f t="shared" si="13"/>
        <v/>
      </c>
      <c r="AK30" s="54"/>
      <c r="AL30" s="84" t="str">
        <f t="shared" si="14"/>
        <v/>
      </c>
      <c r="AM30" s="85">
        <f t="shared" si="15"/>
        <v>0</v>
      </c>
      <c r="AN30" s="34"/>
      <c r="AO30" s="84" t="str">
        <f t="shared" si="16"/>
        <v/>
      </c>
      <c r="AP30" s="86">
        <f t="shared" si="17"/>
        <v>0</v>
      </c>
    </row>
    <row r="31" spans="2:42" ht="15" customHeight="1" x14ac:dyDescent="0.25">
      <c r="B31">
        <v>14</v>
      </c>
      <c r="C31" s="20"/>
      <c r="D31" s="9"/>
      <c r="E31" s="9"/>
      <c r="F31" s="9"/>
      <c r="G31" s="29"/>
      <c r="H31" s="11"/>
      <c r="I31" s="12"/>
      <c r="J31" s="12"/>
      <c r="K31" s="12"/>
      <c r="L31" s="12"/>
      <c r="M31" s="13"/>
      <c r="N31" s="4" t="str">
        <f t="shared" si="0"/>
        <v/>
      </c>
      <c r="O31" s="4" t="str">
        <f t="shared" si="1"/>
        <v/>
      </c>
      <c r="P31" s="4" t="str">
        <f t="shared" si="2"/>
        <v/>
      </c>
      <c r="Q31" s="4" t="str">
        <f t="shared" si="18"/>
        <v/>
      </c>
      <c r="R31" s="4" t="str">
        <f t="shared" si="3"/>
        <v/>
      </c>
      <c r="S31" s="4" t="str">
        <f t="shared" si="4"/>
        <v/>
      </c>
      <c r="T31" s="4">
        <f t="shared" si="5"/>
        <v>0</v>
      </c>
      <c r="U31" s="10" t="b">
        <f t="shared" si="6"/>
        <v>0</v>
      </c>
      <c r="V31" s="10" t="b">
        <f t="shared" si="7"/>
        <v>0</v>
      </c>
      <c r="W31" s="10" t="b">
        <f t="shared" si="8"/>
        <v>0</v>
      </c>
      <c r="X31" s="10" t="b">
        <f t="shared" si="9"/>
        <v>0</v>
      </c>
      <c r="Y31" s="10" t="b">
        <f t="shared" si="10"/>
        <v>0</v>
      </c>
      <c r="Z31" s="10" t="b">
        <f t="shared" si="19"/>
        <v>0</v>
      </c>
      <c r="AA31" s="10" t="b">
        <f t="shared" si="20"/>
        <v>0</v>
      </c>
      <c r="AB31" s="10" t="b">
        <f t="shared" si="21"/>
        <v>0</v>
      </c>
      <c r="AC31" s="10" t="b">
        <f t="shared" si="22"/>
        <v>0</v>
      </c>
      <c r="AD31" s="10" t="b">
        <f t="shared" si="23"/>
        <v>0</v>
      </c>
      <c r="AE31" s="67" t="str">
        <f t="shared" si="11"/>
        <v/>
      </c>
      <c r="AF31" s="101" t="str">
        <f t="shared" si="12"/>
        <v/>
      </c>
      <c r="AG31" s="59" t="str">
        <f t="shared" si="24"/>
        <v/>
      </c>
      <c r="AH31" s="14" t="str">
        <f t="shared" si="25"/>
        <v/>
      </c>
      <c r="AI31" s="9"/>
      <c r="AJ31" s="83" t="str">
        <f t="shared" si="13"/>
        <v/>
      </c>
      <c r="AK31" s="54"/>
      <c r="AL31" s="84" t="str">
        <f t="shared" si="14"/>
        <v/>
      </c>
      <c r="AM31" s="85">
        <f t="shared" si="15"/>
        <v>0</v>
      </c>
      <c r="AN31" s="34"/>
      <c r="AO31" s="84" t="str">
        <f t="shared" si="16"/>
        <v/>
      </c>
      <c r="AP31" s="86">
        <f t="shared" si="17"/>
        <v>0</v>
      </c>
    </row>
    <row r="32" spans="2:42" ht="15" customHeight="1" x14ac:dyDescent="0.25">
      <c r="B32">
        <v>15</v>
      </c>
      <c r="C32" s="20"/>
      <c r="D32" s="9"/>
      <c r="E32" s="9"/>
      <c r="F32" s="9"/>
      <c r="G32" s="29"/>
      <c r="H32" s="11"/>
      <c r="I32" s="12"/>
      <c r="J32" s="12"/>
      <c r="K32" s="12"/>
      <c r="L32" s="12"/>
      <c r="M32" s="13"/>
      <c r="N32" s="4" t="str">
        <f t="shared" si="0"/>
        <v/>
      </c>
      <c r="O32" s="4" t="str">
        <f t="shared" si="1"/>
        <v/>
      </c>
      <c r="P32" s="4" t="str">
        <f t="shared" si="2"/>
        <v/>
      </c>
      <c r="Q32" s="4" t="str">
        <f t="shared" si="18"/>
        <v/>
      </c>
      <c r="R32" s="4" t="str">
        <f t="shared" si="3"/>
        <v/>
      </c>
      <c r="S32" s="4" t="str">
        <f t="shared" si="4"/>
        <v/>
      </c>
      <c r="T32" s="4">
        <f t="shared" si="5"/>
        <v>0</v>
      </c>
      <c r="U32" s="10" t="b">
        <f t="shared" si="6"/>
        <v>0</v>
      </c>
      <c r="V32" s="10" t="b">
        <f t="shared" si="7"/>
        <v>0</v>
      </c>
      <c r="W32" s="10" t="b">
        <f t="shared" si="8"/>
        <v>0</v>
      </c>
      <c r="X32" s="10" t="b">
        <f t="shared" si="9"/>
        <v>0</v>
      </c>
      <c r="Y32" s="10" t="b">
        <f t="shared" si="10"/>
        <v>0</v>
      </c>
      <c r="Z32" s="10" t="b">
        <f t="shared" si="19"/>
        <v>0</v>
      </c>
      <c r="AA32" s="10" t="b">
        <f t="shared" si="20"/>
        <v>0</v>
      </c>
      <c r="AB32" s="10" t="b">
        <f t="shared" si="21"/>
        <v>0</v>
      </c>
      <c r="AC32" s="10" t="b">
        <f t="shared" si="22"/>
        <v>0</v>
      </c>
      <c r="AD32" s="10" t="b">
        <f t="shared" si="23"/>
        <v>0</v>
      </c>
      <c r="AE32" s="67" t="str">
        <f t="shared" si="11"/>
        <v/>
      </c>
      <c r="AF32" s="101" t="str">
        <f t="shared" si="12"/>
        <v/>
      </c>
      <c r="AG32" s="59" t="str">
        <f t="shared" si="24"/>
        <v/>
      </c>
      <c r="AH32" s="14" t="str">
        <f t="shared" si="25"/>
        <v/>
      </c>
      <c r="AI32" s="9"/>
      <c r="AJ32" s="83" t="str">
        <f t="shared" si="13"/>
        <v/>
      </c>
      <c r="AK32" s="54"/>
      <c r="AL32" s="84" t="str">
        <f t="shared" si="14"/>
        <v/>
      </c>
      <c r="AM32" s="85">
        <f t="shared" si="15"/>
        <v>0</v>
      </c>
      <c r="AN32" s="34"/>
      <c r="AO32" s="84" t="str">
        <f t="shared" si="16"/>
        <v/>
      </c>
      <c r="AP32" s="86">
        <f t="shared" si="17"/>
        <v>0</v>
      </c>
    </row>
    <row r="33" spans="2:42" ht="15" customHeight="1" x14ac:dyDescent="0.25">
      <c r="B33">
        <v>16</v>
      </c>
      <c r="C33" s="20"/>
      <c r="D33" s="9"/>
      <c r="E33" s="9"/>
      <c r="F33" s="9"/>
      <c r="G33" s="29"/>
      <c r="H33" s="11"/>
      <c r="I33" s="12"/>
      <c r="J33" s="12"/>
      <c r="K33" s="12"/>
      <c r="L33" s="12"/>
      <c r="M33" s="13"/>
      <c r="N33" s="4" t="str">
        <f t="shared" si="0"/>
        <v/>
      </c>
      <c r="O33" s="4" t="str">
        <f t="shared" si="1"/>
        <v/>
      </c>
      <c r="P33" s="4" t="str">
        <f t="shared" si="2"/>
        <v/>
      </c>
      <c r="Q33" s="4" t="str">
        <f t="shared" si="18"/>
        <v/>
      </c>
      <c r="R33" s="4" t="str">
        <f t="shared" si="3"/>
        <v/>
      </c>
      <c r="S33" s="4" t="str">
        <f t="shared" si="4"/>
        <v/>
      </c>
      <c r="T33" s="4">
        <f t="shared" si="5"/>
        <v>0</v>
      </c>
      <c r="U33" s="10" t="b">
        <f t="shared" si="6"/>
        <v>0</v>
      </c>
      <c r="V33" s="10" t="b">
        <f t="shared" si="7"/>
        <v>0</v>
      </c>
      <c r="W33" s="10" t="b">
        <f t="shared" si="8"/>
        <v>0</v>
      </c>
      <c r="X33" s="10" t="b">
        <f t="shared" si="9"/>
        <v>0</v>
      </c>
      <c r="Y33" s="10" t="b">
        <f t="shared" si="10"/>
        <v>0</v>
      </c>
      <c r="Z33" s="10" t="b">
        <f t="shared" si="19"/>
        <v>0</v>
      </c>
      <c r="AA33" s="10" t="b">
        <f t="shared" si="20"/>
        <v>0</v>
      </c>
      <c r="AB33" s="10" t="b">
        <f t="shared" si="21"/>
        <v>0</v>
      </c>
      <c r="AC33" s="10" t="b">
        <f t="shared" si="22"/>
        <v>0</v>
      </c>
      <c r="AD33" s="10" t="b">
        <f t="shared" si="23"/>
        <v>0</v>
      </c>
      <c r="AE33" s="67" t="str">
        <f t="shared" si="11"/>
        <v/>
      </c>
      <c r="AF33" s="101" t="str">
        <f t="shared" si="12"/>
        <v/>
      </c>
      <c r="AG33" s="59" t="str">
        <f t="shared" si="24"/>
        <v/>
      </c>
      <c r="AH33" s="14" t="str">
        <f t="shared" si="25"/>
        <v/>
      </c>
      <c r="AI33" s="9"/>
      <c r="AJ33" s="83" t="str">
        <f t="shared" si="13"/>
        <v/>
      </c>
      <c r="AK33" s="54"/>
      <c r="AL33" s="84" t="str">
        <f t="shared" si="14"/>
        <v/>
      </c>
      <c r="AM33" s="85">
        <f t="shared" si="15"/>
        <v>0</v>
      </c>
      <c r="AN33" s="34"/>
      <c r="AO33" s="84" t="str">
        <f t="shared" si="16"/>
        <v/>
      </c>
      <c r="AP33" s="86">
        <f t="shared" si="17"/>
        <v>0</v>
      </c>
    </row>
    <row r="34" spans="2:42" ht="15" customHeight="1" x14ac:dyDescent="0.25">
      <c r="B34">
        <v>17</v>
      </c>
      <c r="C34" s="20"/>
      <c r="D34" s="9"/>
      <c r="E34" s="9"/>
      <c r="F34" s="9"/>
      <c r="G34" s="29"/>
      <c r="H34" s="11"/>
      <c r="I34" s="12"/>
      <c r="J34" s="12"/>
      <c r="K34" s="12"/>
      <c r="L34" s="12"/>
      <c r="M34" s="13"/>
      <c r="N34" s="4" t="str">
        <f t="shared" si="0"/>
        <v/>
      </c>
      <c r="O34" s="4" t="str">
        <f t="shared" si="1"/>
        <v/>
      </c>
      <c r="P34" s="4" t="str">
        <f t="shared" si="2"/>
        <v/>
      </c>
      <c r="Q34" s="4" t="str">
        <f t="shared" si="18"/>
        <v/>
      </c>
      <c r="R34" s="4" t="str">
        <f t="shared" si="3"/>
        <v/>
      </c>
      <c r="S34" s="4" t="str">
        <f t="shared" si="4"/>
        <v/>
      </c>
      <c r="T34" s="4">
        <f t="shared" si="5"/>
        <v>0</v>
      </c>
      <c r="U34" s="10" t="b">
        <f t="shared" si="6"/>
        <v>0</v>
      </c>
      <c r="V34" s="10" t="b">
        <f t="shared" si="7"/>
        <v>0</v>
      </c>
      <c r="W34" s="10" t="b">
        <f t="shared" si="8"/>
        <v>0</v>
      </c>
      <c r="X34" s="10" t="b">
        <f t="shared" si="9"/>
        <v>0</v>
      </c>
      <c r="Y34" s="10" t="b">
        <f t="shared" si="10"/>
        <v>0</v>
      </c>
      <c r="Z34" s="10" t="b">
        <f t="shared" si="19"/>
        <v>0</v>
      </c>
      <c r="AA34" s="10" t="b">
        <f t="shared" si="20"/>
        <v>0</v>
      </c>
      <c r="AB34" s="10" t="b">
        <f t="shared" si="21"/>
        <v>0</v>
      </c>
      <c r="AC34" s="10" t="b">
        <f t="shared" si="22"/>
        <v>0</v>
      </c>
      <c r="AD34" s="10" t="b">
        <f t="shared" si="23"/>
        <v>0</v>
      </c>
      <c r="AE34" s="67" t="str">
        <f t="shared" si="11"/>
        <v/>
      </c>
      <c r="AF34" s="101" t="str">
        <f t="shared" si="12"/>
        <v/>
      </c>
      <c r="AG34" s="59" t="str">
        <f t="shared" si="24"/>
        <v/>
      </c>
      <c r="AH34" s="14" t="str">
        <f t="shared" si="25"/>
        <v/>
      </c>
      <c r="AI34" s="9"/>
      <c r="AJ34" s="83" t="str">
        <f t="shared" si="13"/>
        <v/>
      </c>
      <c r="AK34" s="54"/>
      <c r="AL34" s="84" t="str">
        <f t="shared" si="14"/>
        <v/>
      </c>
      <c r="AM34" s="85">
        <f t="shared" si="15"/>
        <v>0</v>
      </c>
      <c r="AN34" s="34"/>
      <c r="AO34" s="84" t="str">
        <f t="shared" si="16"/>
        <v/>
      </c>
      <c r="AP34" s="86">
        <f t="shared" si="17"/>
        <v>0</v>
      </c>
    </row>
    <row r="35" spans="2:42" ht="15" customHeight="1" x14ac:dyDescent="0.25">
      <c r="B35">
        <v>18</v>
      </c>
      <c r="C35" s="20"/>
      <c r="D35" s="9"/>
      <c r="E35" s="9"/>
      <c r="F35" s="9"/>
      <c r="G35" s="29"/>
      <c r="H35" s="11"/>
      <c r="I35" s="12"/>
      <c r="J35" s="12"/>
      <c r="K35" s="12"/>
      <c r="L35" s="12"/>
      <c r="M35" s="13"/>
      <c r="N35" s="4" t="str">
        <f t="shared" si="0"/>
        <v/>
      </c>
      <c r="O35" s="4" t="str">
        <f t="shared" si="1"/>
        <v/>
      </c>
      <c r="P35" s="4" t="str">
        <f t="shared" si="2"/>
        <v/>
      </c>
      <c r="Q35" s="4" t="str">
        <f t="shared" si="18"/>
        <v/>
      </c>
      <c r="R35" s="4" t="str">
        <f t="shared" si="3"/>
        <v/>
      </c>
      <c r="S35" s="4" t="str">
        <f t="shared" si="4"/>
        <v/>
      </c>
      <c r="T35" s="4">
        <f t="shared" si="5"/>
        <v>0</v>
      </c>
      <c r="U35" s="10" t="b">
        <f t="shared" si="6"/>
        <v>0</v>
      </c>
      <c r="V35" s="10" t="b">
        <f t="shared" si="7"/>
        <v>0</v>
      </c>
      <c r="W35" s="10" t="b">
        <f t="shared" si="8"/>
        <v>0</v>
      </c>
      <c r="X35" s="10" t="b">
        <f t="shared" si="9"/>
        <v>0</v>
      </c>
      <c r="Y35" s="10" t="b">
        <f t="shared" si="10"/>
        <v>0</v>
      </c>
      <c r="Z35" s="10" t="b">
        <f t="shared" si="19"/>
        <v>0</v>
      </c>
      <c r="AA35" s="10" t="b">
        <f t="shared" si="20"/>
        <v>0</v>
      </c>
      <c r="AB35" s="10" t="b">
        <f t="shared" si="21"/>
        <v>0</v>
      </c>
      <c r="AC35" s="10" t="b">
        <f t="shared" si="22"/>
        <v>0</v>
      </c>
      <c r="AD35" s="10" t="b">
        <f t="shared" si="23"/>
        <v>0</v>
      </c>
      <c r="AE35" s="67" t="str">
        <f t="shared" si="11"/>
        <v/>
      </c>
      <c r="AF35" s="101" t="str">
        <f t="shared" si="12"/>
        <v/>
      </c>
      <c r="AG35" s="59" t="str">
        <f t="shared" si="24"/>
        <v/>
      </c>
      <c r="AH35" s="14" t="str">
        <f t="shared" si="25"/>
        <v/>
      </c>
      <c r="AI35" s="9"/>
      <c r="AJ35" s="83" t="str">
        <f t="shared" si="13"/>
        <v/>
      </c>
      <c r="AK35" s="54"/>
      <c r="AL35" s="84" t="str">
        <f t="shared" si="14"/>
        <v/>
      </c>
      <c r="AM35" s="85">
        <f t="shared" si="15"/>
        <v>0</v>
      </c>
      <c r="AN35" s="34"/>
      <c r="AO35" s="84" t="str">
        <f t="shared" si="16"/>
        <v/>
      </c>
      <c r="AP35" s="86">
        <f t="shared" si="17"/>
        <v>0</v>
      </c>
    </row>
    <row r="36" spans="2:42" ht="15" customHeight="1" x14ac:dyDescent="0.25">
      <c r="B36">
        <v>19</v>
      </c>
      <c r="C36" s="20"/>
      <c r="D36" s="9"/>
      <c r="E36" s="9"/>
      <c r="F36" s="9"/>
      <c r="G36" s="29"/>
      <c r="H36" s="11"/>
      <c r="I36" s="12"/>
      <c r="J36" s="12"/>
      <c r="K36" s="12"/>
      <c r="L36" s="12"/>
      <c r="M36" s="13"/>
      <c r="N36" s="4" t="str">
        <f t="shared" si="0"/>
        <v/>
      </c>
      <c r="O36" s="4" t="str">
        <f t="shared" si="1"/>
        <v/>
      </c>
      <c r="P36" s="4" t="str">
        <f t="shared" si="2"/>
        <v/>
      </c>
      <c r="Q36" s="4" t="str">
        <f t="shared" si="18"/>
        <v/>
      </c>
      <c r="R36" s="4" t="str">
        <f t="shared" si="3"/>
        <v/>
      </c>
      <c r="S36" s="4" t="str">
        <f t="shared" si="4"/>
        <v/>
      </c>
      <c r="T36" s="4">
        <f t="shared" si="5"/>
        <v>0</v>
      </c>
      <c r="U36" s="10" t="b">
        <f t="shared" si="6"/>
        <v>0</v>
      </c>
      <c r="V36" s="10" t="b">
        <f t="shared" si="7"/>
        <v>0</v>
      </c>
      <c r="W36" s="10" t="b">
        <f t="shared" si="8"/>
        <v>0</v>
      </c>
      <c r="X36" s="10" t="b">
        <f t="shared" si="9"/>
        <v>0</v>
      </c>
      <c r="Y36" s="10" t="b">
        <f t="shared" si="10"/>
        <v>0</v>
      </c>
      <c r="Z36" s="10" t="b">
        <f t="shared" si="19"/>
        <v>0</v>
      </c>
      <c r="AA36" s="10" t="b">
        <f t="shared" si="20"/>
        <v>0</v>
      </c>
      <c r="AB36" s="10" t="b">
        <f t="shared" si="21"/>
        <v>0</v>
      </c>
      <c r="AC36" s="10" t="b">
        <f t="shared" si="22"/>
        <v>0</v>
      </c>
      <c r="AD36" s="10" t="b">
        <f t="shared" si="23"/>
        <v>0</v>
      </c>
      <c r="AE36" s="67" t="str">
        <f t="shared" si="11"/>
        <v/>
      </c>
      <c r="AF36" s="101" t="str">
        <f t="shared" si="12"/>
        <v/>
      </c>
      <c r="AG36" s="59" t="str">
        <f t="shared" si="24"/>
        <v/>
      </c>
      <c r="AH36" s="14" t="str">
        <f t="shared" si="25"/>
        <v/>
      </c>
      <c r="AI36" s="9"/>
      <c r="AJ36" s="83" t="str">
        <f t="shared" si="13"/>
        <v/>
      </c>
      <c r="AK36" s="54"/>
      <c r="AL36" s="84" t="str">
        <f t="shared" si="14"/>
        <v/>
      </c>
      <c r="AM36" s="85">
        <f t="shared" si="15"/>
        <v>0</v>
      </c>
      <c r="AN36" s="34"/>
      <c r="AO36" s="84" t="str">
        <f t="shared" si="16"/>
        <v/>
      </c>
      <c r="AP36" s="86">
        <f t="shared" si="17"/>
        <v>0</v>
      </c>
    </row>
    <row r="37" spans="2:42" ht="15" customHeight="1" x14ac:dyDescent="0.25">
      <c r="B37">
        <v>20</v>
      </c>
      <c r="C37" s="20"/>
      <c r="D37" s="9"/>
      <c r="E37" s="9"/>
      <c r="F37" s="9"/>
      <c r="G37" s="29"/>
      <c r="H37" s="11"/>
      <c r="I37" s="12"/>
      <c r="J37" s="12"/>
      <c r="K37" s="12"/>
      <c r="L37" s="12"/>
      <c r="M37" s="13"/>
      <c r="N37" s="4" t="str">
        <f t="shared" si="0"/>
        <v/>
      </c>
      <c r="O37" s="4" t="str">
        <f t="shared" si="1"/>
        <v/>
      </c>
      <c r="P37" s="4" t="str">
        <f t="shared" si="2"/>
        <v/>
      </c>
      <c r="Q37" s="4" t="str">
        <f t="shared" si="18"/>
        <v/>
      </c>
      <c r="R37" s="4" t="str">
        <f t="shared" si="3"/>
        <v/>
      </c>
      <c r="S37" s="4" t="str">
        <f t="shared" si="4"/>
        <v/>
      </c>
      <c r="T37" s="4">
        <f t="shared" si="5"/>
        <v>0</v>
      </c>
      <c r="U37" s="10" t="b">
        <f t="shared" si="6"/>
        <v>0</v>
      </c>
      <c r="V37" s="10" t="b">
        <f t="shared" si="7"/>
        <v>0</v>
      </c>
      <c r="W37" s="10" t="b">
        <f t="shared" si="8"/>
        <v>0</v>
      </c>
      <c r="X37" s="10" t="b">
        <f t="shared" si="9"/>
        <v>0</v>
      </c>
      <c r="Y37" s="10" t="b">
        <f t="shared" si="10"/>
        <v>0</v>
      </c>
      <c r="Z37" s="10" t="b">
        <f t="shared" si="19"/>
        <v>0</v>
      </c>
      <c r="AA37" s="10" t="b">
        <f t="shared" si="20"/>
        <v>0</v>
      </c>
      <c r="AB37" s="10" t="b">
        <f t="shared" si="21"/>
        <v>0</v>
      </c>
      <c r="AC37" s="10" t="b">
        <f t="shared" si="22"/>
        <v>0</v>
      </c>
      <c r="AD37" s="10" t="b">
        <f t="shared" si="23"/>
        <v>0</v>
      </c>
      <c r="AE37" s="67" t="str">
        <f t="shared" si="11"/>
        <v/>
      </c>
      <c r="AF37" s="101" t="str">
        <f t="shared" si="12"/>
        <v/>
      </c>
      <c r="AG37" s="59" t="str">
        <f t="shared" si="24"/>
        <v/>
      </c>
      <c r="AH37" s="14" t="str">
        <f t="shared" si="25"/>
        <v/>
      </c>
      <c r="AI37" s="9"/>
      <c r="AJ37" s="83" t="str">
        <f t="shared" si="13"/>
        <v/>
      </c>
      <c r="AK37" s="54"/>
      <c r="AL37" s="84" t="str">
        <f t="shared" si="14"/>
        <v/>
      </c>
      <c r="AM37" s="85">
        <f t="shared" si="15"/>
        <v>0</v>
      </c>
      <c r="AN37" s="34"/>
      <c r="AO37" s="84" t="str">
        <f t="shared" si="16"/>
        <v/>
      </c>
      <c r="AP37" s="86">
        <f t="shared" si="17"/>
        <v>0</v>
      </c>
    </row>
    <row r="38" spans="2:42" ht="15" customHeight="1" x14ac:dyDescent="0.25">
      <c r="B38">
        <v>21</v>
      </c>
      <c r="C38" s="20"/>
      <c r="D38" s="9"/>
      <c r="E38" s="9"/>
      <c r="F38" s="9"/>
      <c r="G38" s="29"/>
      <c r="H38" s="11"/>
      <c r="I38" s="12"/>
      <c r="J38" s="12"/>
      <c r="K38" s="12"/>
      <c r="L38" s="12"/>
      <c r="M38" s="13"/>
      <c r="N38" s="4" t="str">
        <f t="shared" si="0"/>
        <v/>
      </c>
      <c r="O38" s="4" t="str">
        <f t="shared" si="1"/>
        <v/>
      </c>
      <c r="P38" s="4" t="str">
        <f t="shared" si="2"/>
        <v/>
      </c>
      <c r="Q38" s="4" t="str">
        <f t="shared" si="18"/>
        <v/>
      </c>
      <c r="R38" s="4" t="str">
        <f t="shared" si="3"/>
        <v/>
      </c>
      <c r="S38" s="4" t="str">
        <f t="shared" si="4"/>
        <v/>
      </c>
      <c r="T38" s="4">
        <f t="shared" si="5"/>
        <v>0</v>
      </c>
      <c r="U38" s="10" t="b">
        <f t="shared" si="6"/>
        <v>0</v>
      </c>
      <c r="V38" s="10" t="b">
        <f t="shared" si="7"/>
        <v>0</v>
      </c>
      <c r="W38" s="10" t="b">
        <f t="shared" si="8"/>
        <v>0</v>
      </c>
      <c r="X38" s="10" t="b">
        <f t="shared" si="9"/>
        <v>0</v>
      </c>
      <c r="Y38" s="10" t="b">
        <f t="shared" si="10"/>
        <v>0</v>
      </c>
      <c r="Z38" s="10" t="b">
        <f t="shared" si="19"/>
        <v>0</v>
      </c>
      <c r="AA38" s="10" t="b">
        <f t="shared" si="20"/>
        <v>0</v>
      </c>
      <c r="AB38" s="10" t="b">
        <f t="shared" si="21"/>
        <v>0</v>
      </c>
      <c r="AC38" s="10" t="b">
        <f t="shared" si="22"/>
        <v>0</v>
      </c>
      <c r="AD38" s="10" t="b">
        <f t="shared" si="23"/>
        <v>0</v>
      </c>
      <c r="AE38" s="67" t="str">
        <f t="shared" si="11"/>
        <v/>
      </c>
      <c r="AF38" s="101" t="str">
        <f t="shared" si="12"/>
        <v/>
      </c>
      <c r="AG38" s="59" t="str">
        <f t="shared" si="24"/>
        <v/>
      </c>
      <c r="AH38" s="14" t="str">
        <f t="shared" si="25"/>
        <v/>
      </c>
      <c r="AI38" s="9"/>
      <c r="AJ38" s="83" t="str">
        <f t="shared" si="13"/>
        <v/>
      </c>
      <c r="AK38" s="54"/>
      <c r="AL38" s="84" t="str">
        <f t="shared" si="14"/>
        <v/>
      </c>
      <c r="AM38" s="85">
        <f t="shared" si="15"/>
        <v>0</v>
      </c>
      <c r="AN38" s="34"/>
      <c r="AO38" s="84" t="str">
        <f t="shared" si="16"/>
        <v/>
      </c>
      <c r="AP38" s="86">
        <f t="shared" si="17"/>
        <v>0</v>
      </c>
    </row>
    <row r="39" spans="2:42" ht="15" customHeight="1" x14ac:dyDescent="0.25">
      <c r="B39">
        <v>22</v>
      </c>
      <c r="C39" s="20"/>
      <c r="D39" s="9"/>
      <c r="E39" s="9"/>
      <c r="F39" s="9"/>
      <c r="G39" s="29"/>
      <c r="H39" s="11"/>
      <c r="I39" s="12"/>
      <c r="J39" s="12"/>
      <c r="K39" s="12"/>
      <c r="L39" s="12"/>
      <c r="M39" s="13"/>
      <c r="N39" s="4" t="str">
        <f t="shared" si="0"/>
        <v/>
      </c>
      <c r="O39" s="4" t="str">
        <f t="shared" si="1"/>
        <v/>
      </c>
      <c r="P39" s="4" t="str">
        <f t="shared" si="2"/>
        <v/>
      </c>
      <c r="Q39" s="4" t="str">
        <f t="shared" si="18"/>
        <v/>
      </c>
      <c r="R39" s="4" t="str">
        <f t="shared" si="3"/>
        <v/>
      </c>
      <c r="S39" s="4" t="str">
        <f t="shared" si="4"/>
        <v/>
      </c>
      <c r="T39" s="4">
        <f t="shared" si="5"/>
        <v>0</v>
      </c>
      <c r="U39" s="10" t="b">
        <f t="shared" si="6"/>
        <v>0</v>
      </c>
      <c r="V39" s="10" t="b">
        <f t="shared" si="7"/>
        <v>0</v>
      </c>
      <c r="W39" s="10" t="b">
        <f t="shared" si="8"/>
        <v>0</v>
      </c>
      <c r="X39" s="10" t="b">
        <f t="shared" si="9"/>
        <v>0</v>
      </c>
      <c r="Y39" s="10" t="b">
        <f t="shared" si="10"/>
        <v>0</v>
      </c>
      <c r="Z39" s="10" t="b">
        <f t="shared" si="19"/>
        <v>0</v>
      </c>
      <c r="AA39" s="10" t="b">
        <f t="shared" si="20"/>
        <v>0</v>
      </c>
      <c r="AB39" s="10" t="b">
        <f t="shared" si="21"/>
        <v>0</v>
      </c>
      <c r="AC39" s="10" t="b">
        <f t="shared" si="22"/>
        <v>0</v>
      </c>
      <c r="AD39" s="10" t="b">
        <f t="shared" si="23"/>
        <v>0</v>
      </c>
      <c r="AE39" s="67" t="str">
        <f t="shared" si="11"/>
        <v/>
      </c>
      <c r="AF39" s="101" t="str">
        <f t="shared" si="12"/>
        <v/>
      </c>
      <c r="AG39" s="59" t="str">
        <f t="shared" si="24"/>
        <v/>
      </c>
      <c r="AH39" s="14" t="str">
        <f t="shared" si="25"/>
        <v/>
      </c>
      <c r="AI39" s="9"/>
      <c r="AJ39" s="83" t="str">
        <f t="shared" si="13"/>
        <v/>
      </c>
      <c r="AK39" s="54"/>
      <c r="AL39" s="84" t="str">
        <f t="shared" si="14"/>
        <v/>
      </c>
      <c r="AM39" s="85">
        <f t="shared" si="15"/>
        <v>0</v>
      </c>
      <c r="AN39" s="34"/>
      <c r="AO39" s="84" t="str">
        <f t="shared" si="16"/>
        <v/>
      </c>
      <c r="AP39" s="86">
        <f t="shared" si="17"/>
        <v>0</v>
      </c>
    </row>
    <row r="40" spans="2:42" ht="15" customHeight="1" x14ac:dyDescent="0.25">
      <c r="B40">
        <v>23</v>
      </c>
      <c r="C40" s="20"/>
      <c r="D40" s="9"/>
      <c r="E40" s="9"/>
      <c r="F40" s="9"/>
      <c r="G40" s="29"/>
      <c r="H40" s="11"/>
      <c r="I40" s="12"/>
      <c r="J40" s="12"/>
      <c r="K40" s="12"/>
      <c r="L40" s="12"/>
      <c r="M40" s="13"/>
      <c r="N40" s="4" t="str">
        <f t="shared" si="0"/>
        <v/>
      </c>
      <c r="O40" s="4" t="str">
        <f t="shared" si="1"/>
        <v/>
      </c>
      <c r="P40" s="4" t="str">
        <f t="shared" si="2"/>
        <v/>
      </c>
      <c r="Q40" s="4" t="str">
        <f t="shared" si="18"/>
        <v/>
      </c>
      <c r="R40" s="4" t="str">
        <f t="shared" si="3"/>
        <v/>
      </c>
      <c r="S40" s="4" t="str">
        <f t="shared" si="4"/>
        <v/>
      </c>
      <c r="T40" s="4">
        <f t="shared" si="5"/>
        <v>0</v>
      </c>
      <c r="U40" s="10" t="b">
        <f t="shared" si="6"/>
        <v>0</v>
      </c>
      <c r="V40" s="10" t="b">
        <f t="shared" si="7"/>
        <v>0</v>
      </c>
      <c r="W40" s="10" t="b">
        <f t="shared" si="8"/>
        <v>0</v>
      </c>
      <c r="X40" s="10" t="b">
        <f t="shared" si="9"/>
        <v>0</v>
      </c>
      <c r="Y40" s="10" t="b">
        <f t="shared" si="10"/>
        <v>0</v>
      </c>
      <c r="Z40" s="10" t="b">
        <f t="shared" si="19"/>
        <v>0</v>
      </c>
      <c r="AA40" s="10" t="b">
        <f t="shared" si="20"/>
        <v>0</v>
      </c>
      <c r="AB40" s="10" t="b">
        <f t="shared" si="21"/>
        <v>0</v>
      </c>
      <c r="AC40" s="10" t="b">
        <f t="shared" si="22"/>
        <v>0</v>
      </c>
      <c r="AD40" s="10" t="b">
        <f t="shared" si="23"/>
        <v>0</v>
      </c>
      <c r="AE40" s="67" t="str">
        <f t="shared" si="11"/>
        <v/>
      </c>
      <c r="AF40" s="101" t="str">
        <f t="shared" si="12"/>
        <v/>
      </c>
      <c r="AG40" s="59" t="str">
        <f t="shared" si="24"/>
        <v/>
      </c>
      <c r="AH40" s="14" t="str">
        <f t="shared" si="25"/>
        <v/>
      </c>
      <c r="AI40" s="9"/>
      <c r="AJ40" s="83" t="str">
        <f t="shared" si="13"/>
        <v/>
      </c>
      <c r="AK40" s="54"/>
      <c r="AL40" s="84" t="str">
        <f t="shared" si="14"/>
        <v/>
      </c>
      <c r="AM40" s="85">
        <f t="shared" si="15"/>
        <v>0</v>
      </c>
      <c r="AN40" s="34"/>
      <c r="AO40" s="84" t="str">
        <f t="shared" si="16"/>
        <v/>
      </c>
      <c r="AP40" s="86">
        <f t="shared" si="17"/>
        <v>0</v>
      </c>
    </row>
    <row r="41" spans="2:42" ht="15" customHeight="1" x14ac:dyDescent="0.25">
      <c r="B41">
        <v>24</v>
      </c>
      <c r="C41" s="20"/>
      <c r="D41" s="9"/>
      <c r="E41" s="9"/>
      <c r="F41" s="9"/>
      <c r="G41" s="29"/>
      <c r="H41" s="11"/>
      <c r="I41" s="12"/>
      <c r="J41" s="12"/>
      <c r="K41" s="12"/>
      <c r="L41" s="12"/>
      <c r="M41" s="13"/>
      <c r="N41" s="4" t="str">
        <f t="shared" si="0"/>
        <v/>
      </c>
      <c r="O41" s="4" t="str">
        <f t="shared" si="1"/>
        <v/>
      </c>
      <c r="P41" s="4" t="str">
        <f t="shared" si="2"/>
        <v/>
      </c>
      <c r="Q41" s="4" t="str">
        <f t="shared" si="18"/>
        <v/>
      </c>
      <c r="R41" s="4" t="str">
        <f t="shared" si="3"/>
        <v/>
      </c>
      <c r="S41" s="4" t="str">
        <f t="shared" si="4"/>
        <v/>
      </c>
      <c r="T41" s="4">
        <f t="shared" si="5"/>
        <v>0</v>
      </c>
      <c r="U41" s="10" t="b">
        <f t="shared" si="6"/>
        <v>0</v>
      </c>
      <c r="V41" s="10" t="b">
        <f t="shared" si="7"/>
        <v>0</v>
      </c>
      <c r="W41" s="10" t="b">
        <f t="shared" si="8"/>
        <v>0</v>
      </c>
      <c r="X41" s="10" t="b">
        <f t="shared" si="9"/>
        <v>0</v>
      </c>
      <c r="Y41" s="10" t="b">
        <f t="shared" si="10"/>
        <v>0</v>
      </c>
      <c r="Z41" s="10" t="b">
        <f t="shared" si="19"/>
        <v>0</v>
      </c>
      <c r="AA41" s="10" t="b">
        <f t="shared" si="20"/>
        <v>0</v>
      </c>
      <c r="AB41" s="10" t="b">
        <f t="shared" si="21"/>
        <v>0</v>
      </c>
      <c r="AC41" s="10" t="b">
        <f t="shared" si="22"/>
        <v>0</v>
      </c>
      <c r="AD41" s="10" t="b">
        <f t="shared" si="23"/>
        <v>0</v>
      </c>
      <c r="AE41" s="67" t="str">
        <f t="shared" si="11"/>
        <v/>
      </c>
      <c r="AF41" s="101" t="str">
        <f t="shared" si="12"/>
        <v/>
      </c>
      <c r="AG41" s="59" t="str">
        <f t="shared" si="24"/>
        <v/>
      </c>
      <c r="AH41" s="14" t="str">
        <f t="shared" si="25"/>
        <v/>
      </c>
      <c r="AI41" s="9"/>
      <c r="AJ41" s="83" t="str">
        <f t="shared" si="13"/>
        <v/>
      </c>
      <c r="AK41" s="54"/>
      <c r="AL41" s="84" t="str">
        <f t="shared" si="14"/>
        <v/>
      </c>
      <c r="AM41" s="85">
        <f t="shared" si="15"/>
        <v>0</v>
      </c>
      <c r="AN41" s="34"/>
      <c r="AO41" s="84" t="str">
        <f t="shared" si="16"/>
        <v/>
      </c>
      <c r="AP41" s="86">
        <f t="shared" si="17"/>
        <v>0</v>
      </c>
    </row>
    <row r="42" spans="2:42" ht="15" customHeight="1" x14ac:dyDescent="0.25">
      <c r="B42">
        <v>25</v>
      </c>
      <c r="C42" s="20"/>
      <c r="D42" s="9"/>
      <c r="E42" s="9"/>
      <c r="F42" s="9"/>
      <c r="G42" s="29"/>
      <c r="H42" s="11"/>
      <c r="I42" s="12"/>
      <c r="J42" s="12"/>
      <c r="K42" s="12"/>
      <c r="L42" s="12"/>
      <c r="M42" s="13"/>
      <c r="N42" s="4" t="str">
        <f t="shared" si="0"/>
        <v/>
      </c>
      <c r="O42" s="4" t="str">
        <f t="shared" si="1"/>
        <v/>
      </c>
      <c r="P42" s="4" t="str">
        <f t="shared" si="2"/>
        <v/>
      </c>
      <c r="Q42" s="4" t="str">
        <f t="shared" si="18"/>
        <v/>
      </c>
      <c r="R42" s="4" t="str">
        <f t="shared" si="3"/>
        <v/>
      </c>
      <c r="S42" s="4" t="str">
        <f t="shared" si="4"/>
        <v/>
      </c>
      <c r="T42" s="4">
        <f t="shared" si="5"/>
        <v>0</v>
      </c>
      <c r="U42" s="10" t="b">
        <f t="shared" si="6"/>
        <v>0</v>
      </c>
      <c r="V42" s="10" t="b">
        <f t="shared" si="7"/>
        <v>0</v>
      </c>
      <c r="W42" s="10" t="b">
        <f t="shared" si="8"/>
        <v>0</v>
      </c>
      <c r="X42" s="10" t="b">
        <f t="shared" si="9"/>
        <v>0</v>
      </c>
      <c r="Y42" s="10" t="b">
        <f t="shared" si="10"/>
        <v>0</v>
      </c>
      <c r="Z42" s="10" t="b">
        <f t="shared" si="19"/>
        <v>0</v>
      </c>
      <c r="AA42" s="10" t="b">
        <f t="shared" si="20"/>
        <v>0</v>
      </c>
      <c r="AB42" s="10" t="b">
        <f t="shared" si="21"/>
        <v>0</v>
      </c>
      <c r="AC42" s="10" t="b">
        <f t="shared" si="22"/>
        <v>0</v>
      </c>
      <c r="AD42" s="10" t="b">
        <f t="shared" si="23"/>
        <v>0</v>
      </c>
      <c r="AE42" s="67" t="str">
        <f t="shared" si="11"/>
        <v/>
      </c>
      <c r="AF42" s="101" t="str">
        <f t="shared" si="12"/>
        <v/>
      </c>
      <c r="AG42" s="59" t="str">
        <f t="shared" si="24"/>
        <v/>
      </c>
      <c r="AH42" s="14" t="str">
        <f t="shared" si="25"/>
        <v/>
      </c>
      <c r="AI42" s="9"/>
      <c r="AJ42" s="83" t="str">
        <f t="shared" si="13"/>
        <v/>
      </c>
      <c r="AK42" s="54"/>
      <c r="AL42" s="84" t="str">
        <f t="shared" si="14"/>
        <v/>
      </c>
      <c r="AM42" s="85">
        <f t="shared" si="15"/>
        <v>0</v>
      </c>
      <c r="AN42" s="34"/>
      <c r="AO42" s="84" t="str">
        <f t="shared" si="16"/>
        <v/>
      </c>
      <c r="AP42" s="86">
        <f t="shared" si="17"/>
        <v>0</v>
      </c>
    </row>
    <row r="43" spans="2:42" ht="15" customHeight="1" x14ac:dyDescent="0.25">
      <c r="B43">
        <v>26</v>
      </c>
      <c r="C43" s="20"/>
      <c r="D43" s="9"/>
      <c r="E43" s="9"/>
      <c r="F43" s="9"/>
      <c r="G43" s="29"/>
      <c r="H43" s="11"/>
      <c r="I43" s="12"/>
      <c r="J43" s="12"/>
      <c r="K43" s="12"/>
      <c r="L43" s="12"/>
      <c r="M43" s="13"/>
      <c r="N43" s="4" t="str">
        <f t="shared" si="0"/>
        <v/>
      </c>
      <c r="O43" s="4" t="str">
        <f t="shared" si="1"/>
        <v/>
      </c>
      <c r="P43" s="4" t="str">
        <f t="shared" si="2"/>
        <v/>
      </c>
      <c r="Q43" s="4" t="str">
        <f t="shared" si="18"/>
        <v/>
      </c>
      <c r="R43" s="4" t="str">
        <f t="shared" si="3"/>
        <v/>
      </c>
      <c r="S43" s="4" t="str">
        <f t="shared" si="4"/>
        <v/>
      </c>
      <c r="T43" s="4">
        <f t="shared" si="5"/>
        <v>0</v>
      </c>
      <c r="U43" s="10" t="b">
        <f t="shared" si="6"/>
        <v>0</v>
      </c>
      <c r="V43" s="10" t="b">
        <f t="shared" si="7"/>
        <v>0</v>
      </c>
      <c r="W43" s="10" t="b">
        <f t="shared" si="8"/>
        <v>0</v>
      </c>
      <c r="X43" s="10" t="b">
        <f t="shared" si="9"/>
        <v>0</v>
      </c>
      <c r="Y43" s="10" t="b">
        <f t="shared" si="10"/>
        <v>0</v>
      </c>
      <c r="Z43" s="10" t="b">
        <f t="shared" si="19"/>
        <v>0</v>
      </c>
      <c r="AA43" s="10" t="b">
        <f t="shared" si="20"/>
        <v>0</v>
      </c>
      <c r="AB43" s="10" t="b">
        <f t="shared" si="21"/>
        <v>0</v>
      </c>
      <c r="AC43" s="10" t="b">
        <f t="shared" si="22"/>
        <v>0</v>
      </c>
      <c r="AD43" s="10" t="b">
        <f t="shared" si="23"/>
        <v>0</v>
      </c>
      <c r="AE43" s="67" t="str">
        <f t="shared" si="11"/>
        <v/>
      </c>
      <c r="AF43" s="101" t="str">
        <f t="shared" si="12"/>
        <v/>
      </c>
      <c r="AG43" s="59" t="str">
        <f t="shared" si="24"/>
        <v/>
      </c>
      <c r="AH43" s="14" t="str">
        <f t="shared" si="25"/>
        <v/>
      </c>
      <c r="AI43" s="9"/>
      <c r="AJ43" s="83" t="str">
        <f t="shared" si="13"/>
        <v/>
      </c>
      <c r="AK43" s="54"/>
      <c r="AL43" s="84" t="str">
        <f t="shared" si="14"/>
        <v/>
      </c>
      <c r="AM43" s="85">
        <f t="shared" si="15"/>
        <v>0</v>
      </c>
      <c r="AN43" s="34"/>
      <c r="AO43" s="84" t="str">
        <f t="shared" si="16"/>
        <v/>
      </c>
      <c r="AP43" s="86">
        <f t="shared" si="17"/>
        <v>0</v>
      </c>
    </row>
    <row r="44" spans="2:42" ht="15" customHeight="1" x14ac:dyDescent="0.25">
      <c r="B44">
        <v>27</v>
      </c>
      <c r="C44" s="20"/>
      <c r="D44" s="9"/>
      <c r="E44" s="9"/>
      <c r="F44" s="9"/>
      <c r="G44" s="29"/>
      <c r="H44" s="11"/>
      <c r="I44" s="12"/>
      <c r="J44" s="12"/>
      <c r="K44" s="12"/>
      <c r="L44" s="12"/>
      <c r="M44" s="13"/>
      <c r="N44" s="4" t="str">
        <f t="shared" si="0"/>
        <v/>
      </c>
      <c r="O44" s="4" t="str">
        <f t="shared" si="1"/>
        <v/>
      </c>
      <c r="P44" s="4" t="str">
        <f t="shared" si="2"/>
        <v/>
      </c>
      <c r="Q44" s="4" t="str">
        <f t="shared" si="18"/>
        <v/>
      </c>
      <c r="R44" s="4" t="str">
        <f t="shared" si="3"/>
        <v/>
      </c>
      <c r="S44" s="4" t="str">
        <f t="shared" si="4"/>
        <v/>
      </c>
      <c r="T44" s="4">
        <f t="shared" si="5"/>
        <v>0</v>
      </c>
      <c r="U44" s="10" t="b">
        <f t="shared" si="6"/>
        <v>0</v>
      </c>
      <c r="V44" s="10" t="b">
        <f t="shared" si="7"/>
        <v>0</v>
      </c>
      <c r="W44" s="10" t="b">
        <f t="shared" si="8"/>
        <v>0</v>
      </c>
      <c r="X44" s="10" t="b">
        <f t="shared" si="9"/>
        <v>0</v>
      </c>
      <c r="Y44" s="10" t="b">
        <f t="shared" si="10"/>
        <v>0</v>
      </c>
      <c r="Z44" s="10" t="b">
        <f t="shared" si="19"/>
        <v>0</v>
      </c>
      <c r="AA44" s="10" t="b">
        <f t="shared" si="20"/>
        <v>0</v>
      </c>
      <c r="AB44" s="10" t="b">
        <f t="shared" si="21"/>
        <v>0</v>
      </c>
      <c r="AC44" s="10" t="b">
        <f t="shared" si="22"/>
        <v>0</v>
      </c>
      <c r="AD44" s="10" t="b">
        <f t="shared" si="23"/>
        <v>0</v>
      </c>
      <c r="AE44" s="67" t="str">
        <f t="shared" si="11"/>
        <v/>
      </c>
      <c r="AF44" s="101" t="str">
        <f t="shared" si="12"/>
        <v/>
      </c>
      <c r="AG44" s="59" t="str">
        <f t="shared" si="24"/>
        <v/>
      </c>
      <c r="AH44" s="14" t="str">
        <f t="shared" si="25"/>
        <v/>
      </c>
      <c r="AI44" s="9"/>
      <c r="AJ44" s="83" t="str">
        <f t="shared" si="13"/>
        <v/>
      </c>
      <c r="AK44" s="54"/>
      <c r="AL44" s="84" t="str">
        <f t="shared" si="14"/>
        <v/>
      </c>
      <c r="AM44" s="85">
        <f t="shared" si="15"/>
        <v>0</v>
      </c>
      <c r="AN44" s="34"/>
      <c r="AO44" s="84" t="str">
        <f t="shared" si="16"/>
        <v/>
      </c>
      <c r="AP44" s="86">
        <f t="shared" si="17"/>
        <v>0</v>
      </c>
    </row>
    <row r="45" spans="2:42" ht="15" customHeight="1" x14ac:dyDescent="0.25">
      <c r="B45">
        <v>28</v>
      </c>
      <c r="C45" s="20"/>
      <c r="D45" s="9"/>
      <c r="E45" s="9"/>
      <c r="F45" s="9"/>
      <c r="G45" s="29"/>
      <c r="H45" s="11"/>
      <c r="I45" s="12"/>
      <c r="J45" s="12"/>
      <c r="K45" s="12"/>
      <c r="L45" s="12"/>
      <c r="M45" s="13"/>
      <c r="N45" s="4" t="str">
        <f t="shared" si="0"/>
        <v/>
      </c>
      <c r="O45" s="4" t="str">
        <f t="shared" si="1"/>
        <v/>
      </c>
      <c r="P45" s="4" t="str">
        <f t="shared" si="2"/>
        <v/>
      </c>
      <c r="Q45" s="4" t="str">
        <f t="shared" si="18"/>
        <v/>
      </c>
      <c r="R45" s="4" t="str">
        <f t="shared" si="3"/>
        <v/>
      </c>
      <c r="S45" s="4" t="str">
        <f t="shared" si="4"/>
        <v/>
      </c>
      <c r="T45" s="4">
        <f t="shared" si="5"/>
        <v>0</v>
      </c>
      <c r="U45" s="10" t="b">
        <f t="shared" si="6"/>
        <v>0</v>
      </c>
      <c r="V45" s="10" t="b">
        <f t="shared" si="7"/>
        <v>0</v>
      </c>
      <c r="W45" s="10" t="b">
        <f t="shared" si="8"/>
        <v>0</v>
      </c>
      <c r="X45" s="10" t="b">
        <f t="shared" si="9"/>
        <v>0</v>
      </c>
      <c r="Y45" s="10" t="b">
        <f t="shared" si="10"/>
        <v>0</v>
      </c>
      <c r="Z45" s="10" t="b">
        <f t="shared" si="19"/>
        <v>0</v>
      </c>
      <c r="AA45" s="10" t="b">
        <f t="shared" si="20"/>
        <v>0</v>
      </c>
      <c r="AB45" s="10" t="b">
        <f t="shared" si="21"/>
        <v>0</v>
      </c>
      <c r="AC45" s="10" t="b">
        <f t="shared" si="22"/>
        <v>0</v>
      </c>
      <c r="AD45" s="10" t="b">
        <f t="shared" si="23"/>
        <v>0</v>
      </c>
      <c r="AE45" s="67" t="str">
        <f t="shared" si="11"/>
        <v/>
      </c>
      <c r="AF45" s="101" t="str">
        <f t="shared" si="12"/>
        <v/>
      </c>
      <c r="AG45" s="59" t="str">
        <f t="shared" si="24"/>
        <v/>
      </c>
      <c r="AH45" s="14" t="str">
        <f t="shared" si="25"/>
        <v/>
      </c>
      <c r="AI45" s="9"/>
      <c r="AJ45" s="83" t="str">
        <f t="shared" si="13"/>
        <v/>
      </c>
      <c r="AK45" s="54"/>
      <c r="AL45" s="84" t="str">
        <f t="shared" si="14"/>
        <v/>
      </c>
      <c r="AM45" s="85">
        <f t="shared" si="15"/>
        <v>0</v>
      </c>
      <c r="AN45" s="34"/>
      <c r="AO45" s="84" t="str">
        <f t="shared" si="16"/>
        <v/>
      </c>
      <c r="AP45" s="86">
        <f t="shared" si="17"/>
        <v>0</v>
      </c>
    </row>
    <row r="46" spans="2:42" ht="15" customHeight="1" x14ac:dyDescent="0.25">
      <c r="B46">
        <v>29</v>
      </c>
      <c r="C46" s="20"/>
      <c r="D46" s="9"/>
      <c r="E46" s="9"/>
      <c r="F46" s="9"/>
      <c r="G46" s="29"/>
      <c r="H46" s="11"/>
      <c r="I46" s="12"/>
      <c r="J46" s="12"/>
      <c r="K46" s="12"/>
      <c r="L46" s="12"/>
      <c r="M46" s="13"/>
      <c r="N46" s="4" t="str">
        <f t="shared" si="0"/>
        <v/>
      </c>
      <c r="O46" s="4" t="str">
        <f t="shared" si="1"/>
        <v/>
      </c>
      <c r="P46" s="4" t="str">
        <f t="shared" si="2"/>
        <v/>
      </c>
      <c r="Q46" s="4" t="str">
        <f t="shared" si="18"/>
        <v/>
      </c>
      <c r="R46" s="4" t="str">
        <f t="shared" si="3"/>
        <v/>
      </c>
      <c r="S46" s="4" t="str">
        <f t="shared" si="4"/>
        <v/>
      </c>
      <c r="T46" s="4">
        <f t="shared" si="5"/>
        <v>0</v>
      </c>
      <c r="U46" s="10" t="b">
        <f t="shared" si="6"/>
        <v>0</v>
      </c>
      <c r="V46" s="10" t="b">
        <f t="shared" si="7"/>
        <v>0</v>
      </c>
      <c r="W46" s="10" t="b">
        <f t="shared" si="8"/>
        <v>0</v>
      </c>
      <c r="X46" s="10" t="b">
        <f t="shared" si="9"/>
        <v>0</v>
      </c>
      <c r="Y46" s="10" t="b">
        <f t="shared" si="10"/>
        <v>0</v>
      </c>
      <c r="Z46" s="10" t="b">
        <f t="shared" si="19"/>
        <v>0</v>
      </c>
      <c r="AA46" s="10" t="b">
        <f t="shared" si="20"/>
        <v>0</v>
      </c>
      <c r="AB46" s="10" t="b">
        <f t="shared" si="21"/>
        <v>0</v>
      </c>
      <c r="AC46" s="10" t="b">
        <f t="shared" si="22"/>
        <v>0</v>
      </c>
      <c r="AD46" s="10" t="b">
        <f t="shared" si="23"/>
        <v>0</v>
      </c>
      <c r="AE46" s="67" t="str">
        <f t="shared" si="11"/>
        <v/>
      </c>
      <c r="AF46" s="101" t="str">
        <f t="shared" si="12"/>
        <v/>
      </c>
      <c r="AG46" s="59" t="str">
        <f t="shared" si="24"/>
        <v/>
      </c>
      <c r="AH46" s="14" t="str">
        <f t="shared" si="25"/>
        <v/>
      </c>
      <c r="AI46" s="9"/>
      <c r="AJ46" s="83" t="str">
        <f t="shared" si="13"/>
        <v/>
      </c>
      <c r="AK46" s="54"/>
      <c r="AL46" s="84" t="str">
        <f t="shared" si="14"/>
        <v/>
      </c>
      <c r="AM46" s="85">
        <f t="shared" si="15"/>
        <v>0</v>
      </c>
      <c r="AN46" s="34"/>
      <c r="AO46" s="84" t="str">
        <f t="shared" si="16"/>
        <v/>
      </c>
      <c r="AP46" s="86">
        <f t="shared" si="17"/>
        <v>0</v>
      </c>
    </row>
    <row r="47" spans="2:42" ht="15" customHeight="1" x14ac:dyDescent="0.25">
      <c r="B47">
        <v>30</v>
      </c>
      <c r="C47" s="20"/>
      <c r="D47" s="9"/>
      <c r="E47" s="9"/>
      <c r="F47" s="9"/>
      <c r="G47" s="29"/>
      <c r="H47" s="11"/>
      <c r="I47" s="12"/>
      <c r="J47" s="12"/>
      <c r="K47" s="12"/>
      <c r="L47" s="12"/>
      <c r="M47" s="13"/>
      <c r="N47" s="4" t="str">
        <f t="shared" si="0"/>
        <v/>
      </c>
      <c r="O47" s="4" t="str">
        <f t="shared" si="1"/>
        <v/>
      </c>
      <c r="P47" s="4" t="str">
        <f t="shared" si="2"/>
        <v/>
      </c>
      <c r="Q47" s="4" t="str">
        <f t="shared" si="18"/>
        <v/>
      </c>
      <c r="R47" s="4" t="str">
        <f t="shared" si="3"/>
        <v/>
      </c>
      <c r="S47" s="4" t="str">
        <f t="shared" si="4"/>
        <v/>
      </c>
      <c r="T47" s="4">
        <f t="shared" si="5"/>
        <v>0</v>
      </c>
      <c r="U47" s="10" t="b">
        <f t="shared" si="6"/>
        <v>0</v>
      </c>
      <c r="V47" s="10" t="b">
        <f t="shared" si="7"/>
        <v>0</v>
      </c>
      <c r="W47" s="10" t="b">
        <f t="shared" si="8"/>
        <v>0</v>
      </c>
      <c r="X47" s="10" t="b">
        <f t="shared" si="9"/>
        <v>0</v>
      </c>
      <c r="Y47" s="10" t="b">
        <f t="shared" si="10"/>
        <v>0</v>
      </c>
      <c r="Z47" s="10" t="b">
        <f t="shared" si="19"/>
        <v>0</v>
      </c>
      <c r="AA47" s="10" t="b">
        <f t="shared" si="20"/>
        <v>0</v>
      </c>
      <c r="AB47" s="10" t="b">
        <f t="shared" si="21"/>
        <v>0</v>
      </c>
      <c r="AC47" s="10" t="b">
        <f t="shared" si="22"/>
        <v>0</v>
      </c>
      <c r="AD47" s="10" t="b">
        <f t="shared" si="23"/>
        <v>0</v>
      </c>
      <c r="AE47" s="67" t="str">
        <f t="shared" si="11"/>
        <v/>
      </c>
      <c r="AF47" s="101" t="str">
        <f t="shared" si="12"/>
        <v/>
      </c>
      <c r="AG47" s="59" t="str">
        <f t="shared" si="24"/>
        <v/>
      </c>
      <c r="AH47" s="14" t="str">
        <f t="shared" si="25"/>
        <v/>
      </c>
      <c r="AI47" s="9"/>
      <c r="AJ47" s="83" t="str">
        <f t="shared" si="13"/>
        <v/>
      </c>
      <c r="AK47" s="54"/>
      <c r="AL47" s="84" t="str">
        <f t="shared" si="14"/>
        <v/>
      </c>
      <c r="AM47" s="85">
        <f t="shared" si="15"/>
        <v>0</v>
      </c>
      <c r="AN47" s="34"/>
      <c r="AO47" s="84" t="str">
        <f t="shared" si="16"/>
        <v/>
      </c>
      <c r="AP47" s="86">
        <f t="shared" si="17"/>
        <v>0</v>
      </c>
    </row>
    <row r="48" spans="2:42" ht="15" customHeight="1" x14ac:dyDescent="0.25">
      <c r="B48">
        <v>31</v>
      </c>
      <c r="C48" s="20"/>
      <c r="D48" s="9"/>
      <c r="E48" s="9"/>
      <c r="F48" s="9"/>
      <c r="G48" s="29"/>
      <c r="H48" s="11"/>
      <c r="I48" s="12"/>
      <c r="J48" s="12"/>
      <c r="K48" s="12"/>
      <c r="L48" s="12"/>
      <c r="M48" s="13"/>
      <c r="N48" s="4" t="str">
        <f t="shared" si="0"/>
        <v/>
      </c>
      <c r="O48" s="4" t="str">
        <f t="shared" si="1"/>
        <v/>
      </c>
      <c r="P48" s="4" t="str">
        <f t="shared" si="2"/>
        <v/>
      </c>
      <c r="Q48" s="4" t="str">
        <f t="shared" si="18"/>
        <v/>
      </c>
      <c r="R48" s="4" t="str">
        <f t="shared" si="3"/>
        <v/>
      </c>
      <c r="S48" s="4" t="str">
        <f t="shared" si="4"/>
        <v/>
      </c>
      <c r="T48" s="4">
        <f t="shared" si="5"/>
        <v>0</v>
      </c>
      <c r="U48" s="10" t="b">
        <f t="shared" si="6"/>
        <v>0</v>
      </c>
      <c r="V48" s="10" t="b">
        <f t="shared" si="7"/>
        <v>0</v>
      </c>
      <c r="W48" s="10" t="b">
        <f t="shared" si="8"/>
        <v>0</v>
      </c>
      <c r="X48" s="10" t="b">
        <f t="shared" si="9"/>
        <v>0</v>
      </c>
      <c r="Y48" s="10" t="b">
        <f t="shared" si="10"/>
        <v>0</v>
      </c>
      <c r="Z48" s="10" t="b">
        <f t="shared" si="19"/>
        <v>0</v>
      </c>
      <c r="AA48" s="10" t="b">
        <f t="shared" si="20"/>
        <v>0</v>
      </c>
      <c r="AB48" s="10" t="b">
        <f t="shared" si="21"/>
        <v>0</v>
      </c>
      <c r="AC48" s="10" t="b">
        <f t="shared" si="22"/>
        <v>0</v>
      </c>
      <c r="AD48" s="10" t="b">
        <f t="shared" si="23"/>
        <v>0</v>
      </c>
      <c r="AE48" s="67" t="str">
        <f t="shared" si="11"/>
        <v/>
      </c>
      <c r="AF48" s="101" t="str">
        <f t="shared" si="12"/>
        <v/>
      </c>
      <c r="AG48" s="59" t="str">
        <f t="shared" si="24"/>
        <v/>
      </c>
      <c r="AH48" s="14" t="str">
        <f t="shared" si="25"/>
        <v/>
      </c>
      <c r="AI48" s="9"/>
      <c r="AJ48" s="83" t="str">
        <f t="shared" si="13"/>
        <v/>
      </c>
      <c r="AK48" s="54"/>
      <c r="AL48" s="84" t="str">
        <f t="shared" si="14"/>
        <v/>
      </c>
      <c r="AM48" s="85">
        <f t="shared" si="15"/>
        <v>0</v>
      </c>
      <c r="AN48" s="34"/>
      <c r="AO48" s="84" t="str">
        <f t="shared" si="16"/>
        <v/>
      </c>
      <c r="AP48" s="86">
        <f t="shared" si="17"/>
        <v>0</v>
      </c>
    </row>
    <row r="49" spans="2:42" ht="15" customHeight="1" x14ac:dyDescent="0.25">
      <c r="B49">
        <v>32</v>
      </c>
      <c r="C49" s="20"/>
      <c r="D49" s="9"/>
      <c r="E49" s="9"/>
      <c r="F49" s="9"/>
      <c r="G49" s="29"/>
      <c r="H49" s="11"/>
      <c r="I49" s="12"/>
      <c r="J49" s="12"/>
      <c r="K49" s="12"/>
      <c r="L49" s="12"/>
      <c r="M49" s="13"/>
      <c r="N49" s="4" t="str">
        <f t="shared" si="0"/>
        <v/>
      </c>
      <c r="O49" s="4" t="str">
        <f t="shared" si="1"/>
        <v/>
      </c>
      <c r="P49" s="4" t="str">
        <f t="shared" si="2"/>
        <v/>
      </c>
      <c r="Q49" s="4" t="str">
        <f t="shared" si="18"/>
        <v/>
      </c>
      <c r="R49" s="4" t="str">
        <f t="shared" si="3"/>
        <v/>
      </c>
      <c r="S49" s="4" t="str">
        <f t="shared" si="4"/>
        <v/>
      </c>
      <c r="T49" s="4">
        <f t="shared" si="5"/>
        <v>0</v>
      </c>
      <c r="U49" s="10" t="b">
        <f t="shared" si="6"/>
        <v>0</v>
      </c>
      <c r="V49" s="10" t="b">
        <f t="shared" si="7"/>
        <v>0</v>
      </c>
      <c r="W49" s="10" t="b">
        <f t="shared" si="8"/>
        <v>0</v>
      </c>
      <c r="X49" s="10" t="b">
        <f t="shared" si="9"/>
        <v>0</v>
      </c>
      <c r="Y49" s="10" t="b">
        <f t="shared" si="10"/>
        <v>0</v>
      </c>
      <c r="Z49" s="10" t="b">
        <f t="shared" si="19"/>
        <v>0</v>
      </c>
      <c r="AA49" s="10" t="b">
        <f t="shared" si="20"/>
        <v>0</v>
      </c>
      <c r="AB49" s="10" t="b">
        <f t="shared" si="21"/>
        <v>0</v>
      </c>
      <c r="AC49" s="10" t="b">
        <f t="shared" si="22"/>
        <v>0</v>
      </c>
      <c r="AD49" s="10" t="b">
        <f t="shared" si="23"/>
        <v>0</v>
      </c>
      <c r="AE49" s="67" t="str">
        <f t="shared" si="11"/>
        <v/>
      </c>
      <c r="AF49" s="101" t="str">
        <f t="shared" si="12"/>
        <v/>
      </c>
      <c r="AG49" s="59" t="str">
        <f t="shared" si="24"/>
        <v/>
      </c>
      <c r="AH49" s="14" t="str">
        <f t="shared" si="25"/>
        <v/>
      </c>
      <c r="AI49" s="9"/>
      <c r="AJ49" s="83" t="str">
        <f t="shared" si="13"/>
        <v/>
      </c>
      <c r="AK49" s="54"/>
      <c r="AL49" s="84" t="str">
        <f t="shared" si="14"/>
        <v/>
      </c>
      <c r="AM49" s="85">
        <f t="shared" si="15"/>
        <v>0</v>
      </c>
      <c r="AN49" s="34"/>
      <c r="AO49" s="84" t="str">
        <f t="shared" si="16"/>
        <v/>
      </c>
      <c r="AP49" s="86">
        <f t="shared" si="17"/>
        <v>0</v>
      </c>
    </row>
    <row r="50" spans="2:42" ht="15" customHeight="1" x14ac:dyDescent="0.25">
      <c r="B50">
        <v>33</v>
      </c>
      <c r="C50" s="20"/>
      <c r="D50" s="9"/>
      <c r="E50" s="9"/>
      <c r="F50" s="9"/>
      <c r="G50" s="29"/>
      <c r="H50" s="11"/>
      <c r="I50" s="12"/>
      <c r="J50" s="12"/>
      <c r="K50" s="12"/>
      <c r="L50" s="12"/>
      <c r="M50" s="13"/>
      <c r="N50" s="4" t="str">
        <f t="shared" si="0"/>
        <v/>
      </c>
      <c r="O50" s="4" t="str">
        <f t="shared" si="1"/>
        <v/>
      </c>
      <c r="P50" s="4" t="str">
        <f t="shared" si="2"/>
        <v/>
      </c>
      <c r="Q50" s="4" t="str">
        <f t="shared" si="18"/>
        <v/>
      </c>
      <c r="R50" s="4" t="str">
        <f t="shared" si="3"/>
        <v/>
      </c>
      <c r="S50" s="4" t="str">
        <f t="shared" si="4"/>
        <v/>
      </c>
      <c r="T50" s="4">
        <f t="shared" si="5"/>
        <v>0</v>
      </c>
      <c r="U50" s="10" t="b">
        <f t="shared" si="6"/>
        <v>0</v>
      </c>
      <c r="V50" s="10" t="b">
        <f t="shared" si="7"/>
        <v>0</v>
      </c>
      <c r="W50" s="10" t="b">
        <f t="shared" si="8"/>
        <v>0</v>
      </c>
      <c r="X50" s="10" t="b">
        <f t="shared" si="9"/>
        <v>0</v>
      </c>
      <c r="Y50" s="10" t="b">
        <f t="shared" si="10"/>
        <v>0</v>
      </c>
      <c r="Z50" s="10" t="b">
        <f t="shared" si="19"/>
        <v>0</v>
      </c>
      <c r="AA50" s="10" t="b">
        <f t="shared" si="20"/>
        <v>0</v>
      </c>
      <c r="AB50" s="10" t="b">
        <f t="shared" si="21"/>
        <v>0</v>
      </c>
      <c r="AC50" s="10" t="b">
        <f t="shared" si="22"/>
        <v>0</v>
      </c>
      <c r="AD50" s="10" t="b">
        <f t="shared" si="23"/>
        <v>0</v>
      </c>
      <c r="AE50" s="67" t="str">
        <f t="shared" si="11"/>
        <v/>
      </c>
      <c r="AF50" s="101" t="str">
        <f t="shared" si="12"/>
        <v/>
      </c>
      <c r="AG50" s="59" t="str">
        <f t="shared" si="24"/>
        <v/>
      </c>
      <c r="AH50" s="14" t="str">
        <f t="shared" si="25"/>
        <v/>
      </c>
      <c r="AI50" s="9"/>
      <c r="AJ50" s="83" t="str">
        <f t="shared" si="13"/>
        <v/>
      </c>
      <c r="AK50" s="54"/>
      <c r="AL50" s="84" t="str">
        <f t="shared" si="14"/>
        <v/>
      </c>
      <c r="AM50" s="85">
        <f t="shared" si="15"/>
        <v>0</v>
      </c>
      <c r="AN50" s="34"/>
      <c r="AO50" s="84" t="str">
        <f t="shared" si="16"/>
        <v/>
      </c>
      <c r="AP50" s="86">
        <f t="shared" si="17"/>
        <v>0</v>
      </c>
    </row>
    <row r="51" spans="2:42" ht="15" customHeight="1" x14ac:dyDescent="0.25">
      <c r="B51">
        <v>34</v>
      </c>
      <c r="C51" s="20"/>
      <c r="D51" s="9"/>
      <c r="E51" s="9"/>
      <c r="F51" s="30"/>
      <c r="G51" s="29"/>
      <c r="H51" s="11"/>
      <c r="I51" s="12"/>
      <c r="J51" s="12"/>
      <c r="K51" s="12"/>
      <c r="L51" s="12"/>
      <c r="M51" s="13"/>
      <c r="N51" s="4" t="str">
        <f t="shared" si="0"/>
        <v/>
      </c>
      <c r="O51" s="4" t="str">
        <f t="shared" si="1"/>
        <v/>
      </c>
      <c r="P51" s="4" t="str">
        <f t="shared" si="2"/>
        <v/>
      </c>
      <c r="Q51" s="4" t="str">
        <f t="shared" si="18"/>
        <v/>
      </c>
      <c r="R51" s="4" t="str">
        <f t="shared" si="3"/>
        <v/>
      </c>
      <c r="S51" s="4" t="str">
        <f t="shared" si="4"/>
        <v/>
      </c>
      <c r="T51" s="4">
        <f t="shared" si="5"/>
        <v>0</v>
      </c>
      <c r="U51" s="10" t="b">
        <f t="shared" si="6"/>
        <v>0</v>
      </c>
      <c r="V51" s="10" t="b">
        <f t="shared" si="7"/>
        <v>0</v>
      </c>
      <c r="W51" s="10" t="b">
        <f t="shared" si="8"/>
        <v>0</v>
      </c>
      <c r="X51" s="10" t="b">
        <f t="shared" si="9"/>
        <v>0</v>
      </c>
      <c r="Y51" s="10" t="b">
        <f t="shared" si="10"/>
        <v>0</v>
      </c>
      <c r="Z51" s="10" t="b">
        <f t="shared" si="19"/>
        <v>0</v>
      </c>
      <c r="AA51" s="10" t="b">
        <f t="shared" si="20"/>
        <v>0</v>
      </c>
      <c r="AB51" s="10" t="b">
        <f t="shared" si="21"/>
        <v>0</v>
      </c>
      <c r="AC51" s="10" t="b">
        <f t="shared" si="22"/>
        <v>0</v>
      </c>
      <c r="AD51" s="10" t="b">
        <f t="shared" si="23"/>
        <v>0</v>
      </c>
      <c r="AE51" s="67" t="str">
        <f t="shared" si="11"/>
        <v/>
      </c>
      <c r="AF51" s="101" t="str">
        <f t="shared" si="12"/>
        <v/>
      </c>
      <c r="AG51" s="59" t="str">
        <f t="shared" si="24"/>
        <v/>
      </c>
      <c r="AH51" s="14" t="str">
        <f t="shared" si="25"/>
        <v/>
      </c>
      <c r="AI51" s="9"/>
      <c r="AJ51" s="83" t="str">
        <f t="shared" si="13"/>
        <v/>
      </c>
      <c r="AK51" s="54"/>
      <c r="AL51" s="84" t="str">
        <f t="shared" si="14"/>
        <v/>
      </c>
      <c r="AM51" s="85">
        <f t="shared" si="15"/>
        <v>0</v>
      </c>
      <c r="AN51" s="34"/>
      <c r="AO51" s="84" t="str">
        <f t="shared" si="16"/>
        <v/>
      </c>
      <c r="AP51" s="86">
        <f t="shared" si="17"/>
        <v>0</v>
      </c>
    </row>
    <row r="52" spans="2:42" ht="15" customHeight="1" x14ac:dyDescent="0.25">
      <c r="B52">
        <v>35</v>
      </c>
      <c r="C52" s="20"/>
      <c r="D52" s="9"/>
      <c r="E52" s="9"/>
      <c r="F52" s="30"/>
      <c r="G52" s="29"/>
      <c r="H52" s="11"/>
      <c r="I52" s="12"/>
      <c r="J52" s="12"/>
      <c r="K52" s="12"/>
      <c r="L52" s="12"/>
      <c r="M52" s="13"/>
      <c r="N52" s="4" t="str">
        <f t="shared" si="0"/>
        <v/>
      </c>
      <c r="O52" s="4" t="str">
        <f t="shared" si="1"/>
        <v/>
      </c>
      <c r="P52" s="4" t="str">
        <f t="shared" si="2"/>
        <v/>
      </c>
      <c r="Q52" s="4" t="str">
        <f t="shared" si="18"/>
        <v/>
      </c>
      <c r="R52" s="4" t="str">
        <f t="shared" si="3"/>
        <v/>
      </c>
      <c r="S52" s="4" t="str">
        <f t="shared" si="4"/>
        <v/>
      </c>
      <c r="T52" s="4">
        <f t="shared" si="5"/>
        <v>0</v>
      </c>
      <c r="U52" s="10" t="b">
        <f t="shared" si="6"/>
        <v>0</v>
      </c>
      <c r="V52" s="10" t="b">
        <f t="shared" si="7"/>
        <v>0</v>
      </c>
      <c r="W52" s="10" t="b">
        <f t="shared" si="8"/>
        <v>0</v>
      </c>
      <c r="X52" s="10" t="b">
        <f t="shared" si="9"/>
        <v>0</v>
      </c>
      <c r="Y52" s="10" t="b">
        <f t="shared" si="10"/>
        <v>0</v>
      </c>
      <c r="Z52" s="10" t="b">
        <f t="shared" si="19"/>
        <v>0</v>
      </c>
      <c r="AA52" s="10" t="b">
        <f t="shared" si="20"/>
        <v>0</v>
      </c>
      <c r="AB52" s="10" t="b">
        <f t="shared" si="21"/>
        <v>0</v>
      </c>
      <c r="AC52" s="10" t="b">
        <f t="shared" si="22"/>
        <v>0</v>
      </c>
      <c r="AD52" s="10" t="b">
        <f t="shared" si="23"/>
        <v>0</v>
      </c>
      <c r="AE52" s="67" t="str">
        <f t="shared" si="11"/>
        <v/>
      </c>
      <c r="AF52" s="101" t="str">
        <f t="shared" si="12"/>
        <v/>
      </c>
      <c r="AG52" s="59" t="str">
        <f t="shared" si="24"/>
        <v/>
      </c>
      <c r="AH52" s="14" t="str">
        <f t="shared" si="25"/>
        <v/>
      </c>
      <c r="AI52" s="9"/>
      <c r="AJ52" s="83" t="str">
        <f t="shared" si="13"/>
        <v/>
      </c>
      <c r="AK52" s="54"/>
      <c r="AL52" s="84" t="str">
        <f t="shared" si="14"/>
        <v/>
      </c>
      <c r="AM52" s="85">
        <f t="shared" si="15"/>
        <v>0</v>
      </c>
      <c r="AN52" s="34"/>
      <c r="AO52" s="84" t="str">
        <f t="shared" si="16"/>
        <v/>
      </c>
      <c r="AP52" s="86">
        <f t="shared" si="17"/>
        <v>0</v>
      </c>
    </row>
    <row r="53" spans="2:42" ht="15" customHeight="1" thickBot="1" x14ac:dyDescent="0.3">
      <c r="B53">
        <v>36</v>
      </c>
      <c r="C53" s="20"/>
      <c r="D53" s="24"/>
      <c r="E53" s="24"/>
      <c r="F53" s="31"/>
      <c r="G53" s="32"/>
      <c r="H53" s="11"/>
      <c r="I53" s="12"/>
      <c r="J53" s="12"/>
      <c r="K53" s="12"/>
      <c r="L53" s="12"/>
      <c r="M53" s="13"/>
      <c r="N53" s="4" t="str">
        <f t="shared" si="0"/>
        <v/>
      </c>
      <c r="O53" s="4" t="str">
        <f t="shared" si="1"/>
        <v/>
      </c>
      <c r="P53" s="4" t="str">
        <f t="shared" si="2"/>
        <v/>
      </c>
      <c r="Q53" s="4" t="str">
        <f t="shared" si="18"/>
        <v/>
      </c>
      <c r="R53" s="4" t="str">
        <f t="shared" si="3"/>
        <v/>
      </c>
      <c r="S53" s="4" t="str">
        <f t="shared" si="4"/>
        <v/>
      </c>
      <c r="T53" s="4">
        <f t="shared" si="5"/>
        <v>0</v>
      </c>
      <c r="U53" s="10" t="b">
        <f t="shared" si="6"/>
        <v>0</v>
      </c>
      <c r="V53" s="10" t="b">
        <f t="shared" si="7"/>
        <v>0</v>
      </c>
      <c r="W53" s="10" t="b">
        <f t="shared" si="8"/>
        <v>0</v>
      </c>
      <c r="X53" s="10" t="b">
        <f t="shared" si="9"/>
        <v>0</v>
      </c>
      <c r="Y53" s="10" t="b">
        <f t="shared" si="10"/>
        <v>0</v>
      </c>
      <c r="Z53" s="10" t="b">
        <f t="shared" si="19"/>
        <v>0</v>
      </c>
      <c r="AA53" s="10" t="b">
        <f t="shared" si="20"/>
        <v>0</v>
      </c>
      <c r="AB53" s="10" t="b">
        <f t="shared" si="21"/>
        <v>0</v>
      </c>
      <c r="AC53" s="10" t="b">
        <f t="shared" si="22"/>
        <v>0</v>
      </c>
      <c r="AD53" s="10" t="b">
        <f t="shared" si="23"/>
        <v>0</v>
      </c>
      <c r="AE53" s="68" t="str">
        <f t="shared" si="11"/>
        <v/>
      </c>
      <c r="AF53" s="105" t="str">
        <f t="shared" si="12"/>
        <v/>
      </c>
      <c r="AG53" s="59" t="str">
        <f t="shared" si="24"/>
        <v/>
      </c>
      <c r="AH53" s="14" t="str">
        <f t="shared" si="25"/>
        <v/>
      </c>
      <c r="AI53" s="9"/>
      <c r="AJ53" s="83" t="str">
        <f t="shared" si="13"/>
        <v/>
      </c>
      <c r="AK53" s="54"/>
      <c r="AL53" s="84" t="str">
        <f t="shared" si="14"/>
        <v/>
      </c>
      <c r="AM53" s="85">
        <f t="shared" si="15"/>
        <v>0</v>
      </c>
      <c r="AN53" s="35"/>
      <c r="AO53" s="84" t="str">
        <f t="shared" si="16"/>
        <v/>
      </c>
      <c r="AP53" s="86">
        <f t="shared" si="17"/>
        <v>0</v>
      </c>
    </row>
    <row r="54" spans="2:42" ht="15" customHeight="1" thickBot="1" x14ac:dyDescent="0.3">
      <c r="B54" t="s">
        <v>80</v>
      </c>
      <c r="C54" s="91">
        <f>COUNTA(C18:C53)</f>
        <v>6</v>
      </c>
      <c r="D54" s="124" t="s">
        <v>47</v>
      </c>
      <c r="E54" s="124"/>
      <c r="F54" s="124"/>
      <c r="G54" s="124"/>
      <c r="H54" s="107">
        <f t="shared" ref="H54:M54" si="26">IF(N54=0,0,IF(N54&gt;0,N55))</f>
        <v>0.66666666666666663</v>
      </c>
      <c r="I54" s="108">
        <f t="shared" si="26"/>
        <v>0</v>
      </c>
      <c r="J54" s="108">
        <f t="shared" si="26"/>
        <v>0</v>
      </c>
      <c r="K54" s="108">
        <f t="shared" si="26"/>
        <v>0</v>
      </c>
      <c r="L54" s="108">
        <f t="shared" si="26"/>
        <v>0</v>
      </c>
      <c r="M54" s="108">
        <f t="shared" si="26"/>
        <v>0</v>
      </c>
      <c r="N54" s="27">
        <f t="shared" ref="N54:S54" si="27">SUM(N18:N53)</f>
        <v>4</v>
      </c>
      <c r="O54" s="27">
        <f t="shared" si="27"/>
        <v>0</v>
      </c>
      <c r="P54" s="27">
        <f t="shared" si="27"/>
        <v>0</v>
      </c>
      <c r="Q54" s="27">
        <f t="shared" si="27"/>
        <v>0</v>
      </c>
      <c r="R54" s="27">
        <f t="shared" si="27"/>
        <v>0</v>
      </c>
      <c r="S54" s="27">
        <f t="shared" si="27"/>
        <v>0</v>
      </c>
      <c r="T54" s="25">
        <f>SUM(AF18:AF53)</f>
        <v>4</v>
      </c>
      <c r="U54" s="25">
        <f t="shared" ref="U54:AD54" si="28">SUM(U18:U53)</f>
        <v>0</v>
      </c>
      <c r="V54" s="25">
        <f t="shared" si="28"/>
        <v>3</v>
      </c>
      <c r="W54" s="25">
        <f t="shared" si="28"/>
        <v>1</v>
      </c>
      <c r="X54" s="25">
        <f t="shared" si="28"/>
        <v>0</v>
      </c>
      <c r="Y54" s="25">
        <f t="shared" si="28"/>
        <v>0</v>
      </c>
      <c r="Z54" s="25">
        <f t="shared" si="28"/>
        <v>0</v>
      </c>
      <c r="AA54" s="25">
        <f t="shared" si="28"/>
        <v>0</v>
      </c>
      <c r="AB54" s="25">
        <f t="shared" si="28"/>
        <v>0</v>
      </c>
      <c r="AC54" s="25">
        <f t="shared" si="28"/>
        <v>0</v>
      </c>
      <c r="AD54" s="25">
        <f t="shared" si="28"/>
        <v>0</v>
      </c>
      <c r="AE54" s="69"/>
      <c r="AF54" s="109">
        <f>IF(T54=0,"",IF(T54&gt;0,$T$55))</f>
        <v>0.66666666666666663</v>
      </c>
      <c r="AG54" s="55">
        <f>IF(C54=0,"",IF(C54&gt;0,AG55/C54))</f>
        <v>0.16666666666666666</v>
      </c>
      <c r="AH54" s="55">
        <f>IF(C54=0,"",IF(C54&gt;0,AH55/C54))</f>
        <v>0.16666666666666666</v>
      </c>
      <c r="AI54" s="56">
        <f>IF(C54=0,"",IF(C54&gt;0,AI56/C54))</f>
        <v>0.83333333333333337</v>
      </c>
      <c r="AJ54" s="57"/>
      <c r="AK54" s="58" t="str">
        <f>IF(AM54=0,"",IF(AM54&gt;0,AM54/AK55))</f>
        <v/>
      </c>
      <c r="AL54" s="57"/>
      <c r="AM54" s="57">
        <f>SUM(AM18:AM53)</f>
        <v>0</v>
      </c>
      <c r="AN54" s="58" t="str">
        <f>IF(AP54=0,"",IF(AP54&gt;0,AP54/AN55))</f>
        <v/>
      </c>
      <c r="AO54" s="14"/>
      <c r="AP54" s="15">
        <f>SUM(AP18:AP53)</f>
        <v>0</v>
      </c>
    </row>
    <row r="55" spans="2:42" x14ac:dyDescent="0.25">
      <c r="E55" s="2">
        <f>COUNTA(E18:E53)</f>
        <v>1</v>
      </c>
      <c r="F55" s="2">
        <f>COUNTA(F18:F53)</f>
        <v>1</v>
      </c>
      <c r="H55" s="134" t="s">
        <v>85</v>
      </c>
      <c r="I55" s="125"/>
      <c r="J55" s="119" t="s">
        <v>31</v>
      </c>
      <c r="K55" s="122"/>
      <c r="L55" s="121" t="s">
        <v>32</v>
      </c>
      <c r="M55" s="122"/>
      <c r="N55" s="77">
        <f t="shared" ref="N55:S55" si="29">N54/N56</f>
        <v>0.66666666666666663</v>
      </c>
      <c r="O55" s="77" t="e">
        <f t="shared" si="29"/>
        <v>#DIV/0!</v>
      </c>
      <c r="P55" s="77" t="e">
        <f t="shared" si="29"/>
        <v>#DIV/0!</v>
      </c>
      <c r="Q55" s="77" t="e">
        <f t="shared" si="29"/>
        <v>#DIV/0!</v>
      </c>
      <c r="R55" s="77" t="e">
        <f t="shared" si="29"/>
        <v>#DIV/0!</v>
      </c>
      <c r="S55" s="77" t="e">
        <f t="shared" si="29"/>
        <v>#DIV/0!</v>
      </c>
      <c r="T55" s="77">
        <f>T54/T57</f>
        <v>0.66666666666666663</v>
      </c>
      <c r="U55" s="10">
        <f>U54/10</f>
        <v>0</v>
      </c>
      <c r="V55" s="10">
        <f t="shared" ref="V55:AD55" si="30">V54/10</f>
        <v>0.3</v>
      </c>
      <c r="W55" s="10">
        <f t="shared" si="30"/>
        <v>0.1</v>
      </c>
      <c r="X55" s="10">
        <f t="shared" si="30"/>
        <v>0</v>
      </c>
      <c r="Y55" s="10">
        <f t="shared" si="30"/>
        <v>0</v>
      </c>
      <c r="Z55" s="10">
        <f t="shared" si="30"/>
        <v>0</v>
      </c>
      <c r="AA55" s="10">
        <f t="shared" si="30"/>
        <v>0</v>
      </c>
      <c r="AB55" s="10">
        <f t="shared" si="30"/>
        <v>0</v>
      </c>
      <c r="AC55" s="10">
        <f t="shared" si="30"/>
        <v>0</v>
      </c>
      <c r="AD55" s="10">
        <f t="shared" si="30"/>
        <v>0</v>
      </c>
      <c r="AE55" s="10"/>
      <c r="AF55" s="3"/>
      <c r="AG55" s="133">
        <f>COUNTIF(AG18:AG53,1)</f>
        <v>1</v>
      </c>
      <c r="AH55" s="133">
        <f>SUM(AH18:AH52)</f>
        <v>1</v>
      </c>
      <c r="AI55" s="2">
        <f>COUNTA(AI18:AI53)</f>
        <v>1</v>
      </c>
      <c r="AJ55" s="3"/>
      <c r="AK55" s="2">
        <f>COUNTA(AK18:AK53)</f>
        <v>0</v>
      </c>
      <c r="AL55" s="2"/>
      <c r="AM55" s="2"/>
      <c r="AN55" s="2">
        <f>COUNTA(AN18:AN53)</f>
        <v>0</v>
      </c>
      <c r="AO55" s="3"/>
      <c r="AP55" s="3"/>
    </row>
    <row r="56" spans="2:42" ht="13" thickBot="1" x14ac:dyDescent="0.3">
      <c r="E56" s="3"/>
      <c r="F56" s="3"/>
      <c r="H56" s="106"/>
      <c r="I56" s="106"/>
      <c r="J56" s="106"/>
      <c r="K56" s="106"/>
      <c r="L56" s="106"/>
      <c r="M56" s="106"/>
      <c r="N56" s="3">
        <f t="shared" ref="N56:S56" si="31">COUNTA(H18:H53)</f>
        <v>6</v>
      </c>
      <c r="O56" s="3">
        <f t="shared" si="31"/>
        <v>0</v>
      </c>
      <c r="P56" s="3">
        <f t="shared" si="31"/>
        <v>0</v>
      </c>
      <c r="Q56" s="3">
        <f t="shared" si="31"/>
        <v>0</v>
      </c>
      <c r="R56" s="3">
        <f t="shared" si="31"/>
        <v>0</v>
      </c>
      <c r="S56" s="3">
        <f t="shared" si="31"/>
        <v>0</v>
      </c>
      <c r="T56" s="3">
        <f>COUNTIF(AF18:AF53,"")</f>
        <v>30</v>
      </c>
      <c r="U56" s="10" t="e">
        <f>U54/D68*D70</f>
        <v>#DIV/0!</v>
      </c>
      <c r="V56" s="10">
        <f>V54/E68*E70</f>
        <v>0.5</v>
      </c>
      <c r="W56" s="10">
        <f>W54/F68*F70</f>
        <v>0.16666666666666666</v>
      </c>
      <c r="X56" s="10" t="e">
        <f>X54/G68*G70</f>
        <v>#DIV/0!</v>
      </c>
      <c r="Y56" s="10" t="e">
        <f>Y54/H68*H70</f>
        <v>#DIV/0!</v>
      </c>
      <c r="Z56" s="10" t="e">
        <f>Z54/D69*D72</f>
        <v>#DIV/0!</v>
      </c>
      <c r="AA56" s="10" t="e">
        <f>AA54/E69*E72</f>
        <v>#DIV/0!</v>
      </c>
      <c r="AB56" s="10" t="e">
        <f>AB54/F69*F72</f>
        <v>#DIV/0!</v>
      </c>
      <c r="AC56" s="10" t="e">
        <f>AC54/G69*G72</f>
        <v>#DIV/0!</v>
      </c>
      <c r="AD56" s="10" t="e">
        <f>AD54/H69*H72</f>
        <v>#DIV/0!</v>
      </c>
      <c r="AG56" s="3"/>
      <c r="AH56" s="3"/>
      <c r="AI56" s="2">
        <f>(C54-AI55)</f>
        <v>5</v>
      </c>
      <c r="AJ56" s="3"/>
      <c r="AK56" s="2"/>
      <c r="AL56" s="2"/>
      <c r="AM56" s="2"/>
      <c r="AN56" s="2"/>
      <c r="AO56" s="3"/>
      <c r="AP56" s="3"/>
    </row>
    <row r="57" spans="2:42" ht="20" thickBot="1" x14ac:dyDescent="0.65">
      <c r="C57" s="79" t="s">
        <v>0</v>
      </c>
      <c r="D57" s="78">
        <f>D2</f>
        <v>3</v>
      </c>
      <c r="E57" s="114">
        <f>E2</f>
        <v>0</v>
      </c>
      <c r="F57" s="16"/>
      <c r="H57" s="10"/>
      <c r="I57" s="10"/>
      <c r="J57" s="10"/>
      <c r="K57" s="10"/>
      <c r="L57" s="10"/>
      <c r="M57" s="10"/>
      <c r="O57" s="3"/>
      <c r="P57" s="3"/>
      <c r="Q57" s="3"/>
      <c r="R57" s="3"/>
      <c r="S57" s="3"/>
      <c r="T57" s="3">
        <f>36-T56</f>
        <v>6</v>
      </c>
      <c r="Z57" s="3"/>
      <c r="AG57" s="3"/>
      <c r="AH57" s="3"/>
      <c r="AI57" s="2"/>
      <c r="AJ57" s="3"/>
      <c r="AK57" s="2"/>
      <c r="AL57" s="2"/>
      <c r="AM57" s="2"/>
      <c r="AN57" s="2"/>
      <c r="AO57" s="3"/>
      <c r="AP57" s="3"/>
    </row>
    <row r="58" spans="2:42" ht="20" thickBot="1" x14ac:dyDescent="0.65">
      <c r="C58" s="79" t="s">
        <v>69</v>
      </c>
      <c r="D58" s="116">
        <f>D3</f>
        <v>45692</v>
      </c>
      <c r="E58" s="117"/>
      <c r="F58" s="16"/>
      <c r="H58" s="10"/>
      <c r="I58" s="10"/>
      <c r="J58" s="10"/>
      <c r="K58" s="10"/>
      <c r="L58" s="10"/>
      <c r="M58" s="10"/>
      <c r="N58" s="3"/>
      <c r="O58" s="3"/>
      <c r="P58" s="3"/>
      <c r="Q58" s="3"/>
      <c r="R58" s="3"/>
      <c r="S58" s="3"/>
      <c r="T58" s="3"/>
      <c r="Z58" s="3"/>
      <c r="AG58" s="3"/>
      <c r="AH58" s="3"/>
      <c r="AI58" s="2"/>
      <c r="AJ58" s="3"/>
      <c r="AK58" s="2"/>
      <c r="AL58" s="2"/>
      <c r="AM58" s="2"/>
      <c r="AN58" s="2"/>
      <c r="AO58" s="3"/>
      <c r="AP58" s="3"/>
    </row>
    <row r="59" spans="2:42" ht="19.5" x14ac:dyDescent="0.6">
      <c r="C59" s="79"/>
      <c r="D59" s="110"/>
      <c r="E59" s="110"/>
      <c r="F59" s="16"/>
      <c r="H59" s="10"/>
      <c r="I59" s="10"/>
      <c r="J59" s="10"/>
      <c r="K59" s="10"/>
      <c r="L59" s="10"/>
      <c r="M59" s="10"/>
      <c r="N59" s="3"/>
      <c r="O59" s="3"/>
      <c r="P59" s="3"/>
      <c r="Q59" s="3"/>
      <c r="R59" s="3"/>
      <c r="S59" s="3"/>
      <c r="T59" s="3"/>
      <c r="Z59" s="3"/>
      <c r="AG59" s="3"/>
      <c r="AH59" s="3"/>
      <c r="AI59" s="2"/>
      <c r="AJ59" s="3"/>
      <c r="AK59" s="2"/>
      <c r="AL59" s="2"/>
      <c r="AM59" s="2"/>
      <c r="AN59" s="2"/>
      <c r="AO59" s="3"/>
      <c r="AP59" s="3"/>
    </row>
    <row r="60" spans="2:42" ht="19.5" x14ac:dyDescent="0.6">
      <c r="C60" s="79"/>
      <c r="D60" s="110"/>
      <c r="E60" s="110"/>
      <c r="F60" s="16"/>
      <c r="H60" s="10"/>
      <c r="I60" s="10"/>
      <c r="J60" s="10"/>
      <c r="K60" s="10"/>
      <c r="L60" s="10"/>
      <c r="M60" s="10"/>
      <c r="N60" s="3"/>
      <c r="O60" s="3"/>
      <c r="P60" s="3"/>
      <c r="Q60" s="3"/>
      <c r="R60" s="3"/>
      <c r="S60" s="3"/>
      <c r="T60" s="3"/>
      <c r="Z60" s="3"/>
      <c r="AG60" s="3"/>
      <c r="AH60" s="3"/>
      <c r="AI60" s="2"/>
      <c r="AJ60" s="3"/>
      <c r="AK60" s="2"/>
      <c r="AL60" s="2"/>
      <c r="AM60" s="2"/>
      <c r="AN60" s="2"/>
      <c r="AO60" s="3"/>
      <c r="AP60" s="3"/>
    </row>
    <row r="61" spans="2:42" x14ac:dyDescent="0.25">
      <c r="E61" s="16"/>
      <c r="F61" s="16"/>
      <c r="U61" s="3"/>
      <c r="Z61" s="3"/>
      <c r="AG61" s="16"/>
      <c r="AH61" s="16"/>
    </row>
    <row r="62" spans="2:42" x14ac:dyDescent="0.25">
      <c r="D62" s="4" t="s">
        <v>4</v>
      </c>
      <c r="E62" s="4" t="s">
        <v>5</v>
      </c>
      <c r="F62" s="4" t="s">
        <v>3</v>
      </c>
      <c r="G62" s="98" t="s">
        <v>84</v>
      </c>
      <c r="H62" s="4" t="s">
        <v>6</v>
      </c>
      <c r="I62" s="4" t="s">
        <v>7</v>
      </c>
      <c r="J62" s="4" t="s">
        <v>48</v>
      </c>
      <c r="K62" s="4" t="s">
        <v>10</v>
      </c>
      <c r="L62" s="4" t="s">
        <v>25</v>
      </c>
      <c r="M62" s="4" t="s">
        <v>49</v>
      </c>
      <c r="Z62" s="3"/>
      <c r="AE62" s="4" t="s">
        <v>26</v>
      </c>
      <c r="AF62" s="4" t="s">
        <v>26</v>
      </c>
      <c r="AG62" s="4" t="s">
        <v>50</v>
      </c>
      <c r="AI62" s="4"/>
    </row>
    <row r="63" spans="2:42" x14ac:dyDescent="0.25">
      <c r="D63" s="10">
        <f t="shared" ref="D63:I63" si="32">N55</f>
        <v>0.66666666666666663</v>
      </c>
      <c r="E63" s="10" t="e">
        <f t="shared" si="32"/>
        <v>#DIV/0!</v>
      </c>
      <c r="F63" s="10" t="e">
        <f t="shared" si="32"/>
        <v>#DIV/0!</v>
      </c>
      <c r="G63" s="10" t="e">
        <f t="shared" si="32"/>
        <v>#DIV/0!</v>
      </c>
      <c r="H63" s="10" t="e">
        <f t="shared" si="32"/>
        <v>#DIV/0!</v>
      </c>
      <c r="I63" s="10" t="e">
        <f t="shared" si="32"/>
        <v>#DIV/0!</v>
      </c>
      <c r="J63" s="10">
        <f>$AF$54</f>
        <v>0.66666666666666663</v>
      </c>
      <c r="K63" s="17">
        <f>$AG$54</f>
        <v>0.16666666666666666</v>
      </c>
      <c r="L63" s="10">
        <f>$AH$54</f>
        <v>0.16666666666666666</v>
      </c>
      <c r="M63" s="10">
        <f>$AI$54</f>
        <v>0.83333333333333337</v>
      </c>
      <c r="AE63" s="10" t="str">
        <f>$AK$54</f>
        <v/>
      </c>
      <c r="AF63" s="10" t="str">
        <f>$AK$54</f>
        <v/>
      </c>
      <c r="AG63" s="10" t="str">
        <f>$AN$54</f>
        <v/>
      </c>
      <c r="AI63" s="16"/>
    </row>
    <row r="64" spans="2:42" x14ac:dyDescent="0.25">
      <c r="E64" s="16"/>
      <c r="F64" s="16"/>
      <c r="AG64" s="16"/>
      <c r="AH64" s="16"/>
    </row>
    <row r="65" spans="2:35" x14ac:dyDescent="0.25">
      <c r="E65" s="16"/>
      <c r="F65" s="16"/>
      <c r="AG65" s="16"/>
      <c r="AH65" s="16"/>
    </row>
    <row r="66" spans="2:35" x14ac:dyDescent="0.25">
      <c r="C66" s="5"/>
      <c r="D66" s="4" t="str">
        <f>IF($E$7="ja","A",IF($E$7="nee",1))</f>
        <v>A</v>
      </c>
      <c r="E66" s="4" t="str">
        <f>IF($E$7="ja","B",IF($E$7="nee",2))</f>
        <v>B</v>
      </c>
      <c r="F66" s="4" t="str">
        <f>IF($E$7="ja","C",IF($E$7="nee",3))</f>
        <v>C</v>
      </c>
      <c r="G66" s="4" t="str">
        <f>IF($E$7="ja","D",IF($E$7="nee",4))</f>
        <v>D</v>
      </c>
      <c r="H66" s="4" t="str">
        <f>IF($E$7="ja","E",IF($E$7="nee",5))</f>
        <v>E</v>
      </c>
    </row>
    <row r="67" spans="2:35" s="4" customFormat="1" x14ac:dyDescent="0.25">
      <c r="B67"/>
      <c r="C67" s="5" t="s">
        <v>66</v>
      </c>
      <c r="D67" s="10">
        <f>IF($E$7="ja",0.25,IF($E$7="nee",0.2))</f>
        <v>0.25</v>
      </c>
      <c r="E67" s="10">
        <f>IF($E$7="ja",0.25,IF($E$7="nee",0.2))</f>
        <v>0.25</v>
      </c>
      <c r="F67" s="10">
        <f>IF($E$7="ja",0.25,IF($E$7="nee",0.2))</f>
        <v>0.25</v>
      </c>
      <c r="G67" s="10">
        <f>IF($E$7="ja",0.15,IF($E$7="nee",0.2))</f>
        <v>0.15</v>
      </c>
      <c r="H67" s="10">
        <f>IF($E$7="ja",0.1,IF($E$7="nee",0.2))</f>
        <v>0.1</v>
      </c>
      <c r="AG67"/>
      <c r="AH67"/>
      <c r="AI67"/>
    </row>
    <row r="68" spans="2:35" s="4" customFormat="1" x14ac:dyDescent="0.25">
      <c r="B68"/>
      <c r="C68" s="5"/>
      <c r="D68" s="4">
        <f>COUNTIF($D$18:$D$53,"A")</f>
        <v>0</v>
      </c>
      <c r="E68" s="4">
        <f>COUNTIF($D$18:$D$53,"B")</f>
        <v>4</v>
      </c>
      <c r="F68" s="4">
        <f>COUNTIF($D$18:$D$53,"C")</f>
        <v>2</v>
      </c>
      <c r="G68" s="4">
        <f>COUNTIF($D$18:$D$53,"D")</f>
        <v>0</v>
      </c>
      <c r="H68" s="4">
        <f>COUNTIF($D$18:$D$53,"E")</f>
        <v>0</v>
      </c>
      <c r="AG68"/>
      <c r="AH68"/>
      <c r="AI68"/>
    </row>
    <row r="69" spans="2:35" s="4" customFormat="1" x14ac:dyDescent="0.25">
      <c r="B69"/>
      <c r="C69" s="5"/>
      <c r="D69" s="4">
        <f>COUNTIF($D$18:$D$53,1)</f>
        <v>0</v>
      </c>
      <c r="E69" s="4">
        <f>COUNTIF($D$18:$D$53,2)</f>
        <v>0</v>
      </c>
      <c r="F69" s="4">
        <f>COUNTIF($D$18:$D$53,3)</f>
        <v>0</v>
      </c>
      <c r="G69" s="4">
        <f>COUNTIF($D$18:$D$53,4)</f>
        <v>0</v>
      </c>
      <c r="H69" s="4">
        <f>COUNTIF($D$18:$D$53,5)</f>
        <v>0</v>
      </c>
      <c r="AG69"/>
      <c r="AH69"/>
      <c r="AI69"/>
    </row>
    <row r="70" spans="2:35" s="4" customFormat="1" x14ac:dyDescent="0.25">
      <c r="B70"/>
      <c r="C70" s="5" t="s">
        <v>51</v>
      </c>
      <c r="D70" s="10">
        <f>D68/$C$54</f>
        <v>0</v>
      </c>
      <c r="E70" s="10">
        <f>E68/$C$54</f>
        <v>0.66666666666666663</v>
      </c>
      <c r="F70" s="10">
        <f>F68/$C$54</f>
        <v>0.33333333333333331</v>
      </c>
      <c r="G70" s="10">
        <f>G68/$C$54</f>
        <v>0</v>
      </c>
      <c r="H70" s="10">
        <f>H68/$C$54</f>
        <v>0</v>
      </c>
      <c r="AG70"/>
      <c r="AH70"/>
      <c r="AI70"/>
    </row>
    <row r="71" spans="2:35" s="4" customFormat="1" x14ac:dyDescent="0.25">
      <c r="B71"/>
      <c r="C71" s="5" t="s">
        <v>52</v>
      </c>
      <c r="D71" s="10" t="e">
        <f>U56</f>
        <v>#DIV/0!</v>
      </c>
      <c r="E71" s="10">
        <f>V56</f>
        <v>0.5</v>
      </c>
      <c r="F71" s="10">
        <f>W56</f>
        <v>0.16666666666666666</v>
      </c>
      <c r="G71" s="10" t="e">
        <f>X56</f>
        <v>#DIV/0!</v>
      </c>
      <c r="H71" s="10" t="e">
        <f>Y56</f>
        <v>#DIV/0!</v>
      </c>
      <c r="AG71"/>
      <c r="AH71"/>
      <c r="AI71"/>
    </row>
    <row r="72" spans="2:35" s="4" customFormat="1" x14ac:dyDescent="0.25">
      <c r="B72"/>
      <c r="C72" s="5" t="s">
        <v>53</v>
      </c>
      <c r="D72" s="10">
        <f>D69/$C$54</f>
        <v>0</v>
      </c>
      <c r="E72" s="10">
        <f>E69/$C$54</f>
        <v>0</v>
      </c>
      <c r="F72" s="10">
        <f>F69/$C$54</f>
        <v>0</v>
      </c>
      <c r="G72" s="10">
        <f>G69/$C$54</f>
        <v>0</v>
      </c>
      <c r="H72" s="10">
        <f>H69/$C$54</f>
        <v>0</v>
      </c>
      <c r="AG72"/>
      <c r="AH72"/>
      <c r="AI72"/>
    </row>
    <row r="73" spans="2:35" s="4" customFormat="1" x14ac:dyDescent="0.25">
      <c r="B73"/>
      <c r="C73" s="5" t="s">
        <v>54</v>
      </c>
      <c r="D73" s="10" t="e">
        <f>Z56</f>
        <v>#DIV/0!</v>
      </c>
      <c r="E73" s="10" t="e">
        <f>AA56</f>
        <v>#DIV/0!</v>
      </c>
      <c r="F73" s="10" t="e">
        <f>AB56</f>
        <v>#DIV/0!</v>
      </c>
      <c r="G73" s="10" t="e">
        <f>AC56</f>
        <v>#DIV/0!</v>
      </c>
      <c r="H73" s="10" t="e">
        <f>AD56</f>
        <v>#DIV/0!</v>
      </c>
      <c r="AG73"/>
      <c r="AH73"/>
      <c r="AI73"/>
    </row>
    <row r="74" spans="2:35" s="4" customFormat="1" x14ac:dyDescent="0.25">
      <c r="B74"/>
      <c r="C74" s="5" t="s">
        <v>64</v>
      </c>
      <c r="D74" s="10">
        <f>IF($E$7="ja",D70,IF($E7="nee",D72))</f>
        <v>0</v>
      </c>
      <c r="E74" s="10">
        <f>IF($E$7="ja",E70,IF($E7="nee",E72))</f>
        <v>0.66666666666666663</v>
      </c>
      <c r="F74" s="10">
        <f>IF($E$7="ja",F70,IF($E7="nee",F72))</f>
        <v>0.33333333333333331</v>
      </c>
      <c r="G74" s="10">
        <f>IF($E$7="ja",G70,IF($E7="nee",G72))</f>
        <v>0</v>
      </c>
      <c r="H74" s="10">
        <f>IF($E$7="ja",H70,IF($E7="nee",H72))</f>
        <v>0</v>
      </c>
      <c r="AG74"/>
      <c r="AH74"/>
      <c r="AI74"/>
    </row>
    <row r="75" spans="2:35" s="4" customFormat="1" x14ac:dyDescent="0.25">
      <c r="B75"/>
      <c r="C75" s="5" t="s">
        <v>65</v>
      </c>
      <c r="D75" s="10" t="e">
        <f>IF($E$7="ja",D71,IF($E$7="nee",D73))</f>
        <v>#DIV/0!</v>
      </c>
      <c r="E75" s="10">
        <f>IF($E$7="ja",E71,IF($E$7="nee",E73))</f>
        <v>0.5</v>
      </c>
      <c r="F75" s="10">
        <f>IF($E$7="ja",F71,IF($E$7="nee",F73))</f>
        <v>0.16666666666666666</v>
      </c>
      <c r="G75" s="10" t="e">
        <f>IF($E$7="ja",G71,IF($E$7="nee",G73))</f>
        <v>#DIV/0!</v>
      </c>
      <c r="H75" s="10" t="e">
        <f>IF($E$7="ja",H71,IF($E$7="nee",H73))</f>
        <v>#DIV/0!</v>
      </c>
      <c r="AG75"/>
      <c r="AH75"/>
      <c r="AI75"/>
    </row>
  </sheetData>
  <sheetProtection sheet="1" objects="1" scenarios="1"/>
  <mergeCells count="16">
    <mergeCell ref="C8:D8"/>
    <mergeCell ref="J10:K10"/>
    <mergeCell ref="H10:I10"/>
    <mergeCell ref="H55:I55"/>
    <mergeCell ref="J55:K55"/>
    <mergeCell ref="G2:H2"/>
    <mergeCell ref="D3:E3"/>
    <mergeCell ref="G3:H3"/>
    <mergeCell ref="C5:AN5"/>
    <mergeCell ref="C7:D7"/>
    <mergeCell ref="D58:E58"/>
    <mergeCell ref="C10:G10"/>
    <mergeCell ref="L10:M10"/>
    <mergeCell ref="AG10:AH10"/>
    <mergeCell ref="D54:G54"/>
    <mergeCell ref="L55:M55"/>
  </mergeCells>
  <phoneticPr fontId="21" type="noConversion"/>
  <conditionalFormatting sqref="C18:C23">
    <cfRule type="expression" priority="5" stopIfTrue="1">
      <formula>$L18=""</formula>
    </cfRule>
    <cfRule type="expression" dxfId="51" priority="6" stopIfTrue="1">
      <formula>$L18&gt;9</formula>
    </cfRule>
    <cfRule type="expression" dxfId="50" priority="7" stopIfTrue="1">
      <formula>$L18&lt;0</formula>
    </cfRule>
  </conditionalFormatting>
  <conditionalFormatting sqref="C24:C53">
    <cfRule type="cellIs" dxfId="49" priority="76" stopIfTrue="1" operator="equal">
      <formula>""</formula>
    </cfRule>
  </conditionalFormatting>
  <conditionalFormatting sqref="D18:D53">
    <cfRule type="cellIs" dxfId="48" priority="13" stopIfTrue="1" operator="equal">
      <formula>""</formula>
    </cfRule>
  </conditionalFormatting>
  <conditionalFormatting sqref="E7:E8 D9">
    <cfRule type="cellIs" dxfId="47" priority="44" stopIfTrue="1" operator="equal">
      <formula>"ja"</formula>
    </cfRule>
    <cfRule type="cellIs" dxfId="46" priority="45" stopIfTrue="1" operator="equal">
      <formula>"nee"</formula>
    </cfRule>
  </conditionalFormatting>
  <conditionalFormatting sqref="E18:E53">
    <cfRule type="cellIs" dxfId="45" priority="14" stopIfTrue="1" operator="equal">
      <formula>""</formula>
    </cfRule>
  </conditionalFormatting>
  <conditionalFormatting sqref="E18:F53">
    <cfRule type="cellIs" dxfId="44" priority="11" stopIfTrue="1" operator="equal">
      <formula>"x"</formula>
    </cfRule>
  </conditionalFormatting>
  <conditionalFormatting sqref="F18:F53">
    <cfRule type="cellIs" dxfId="43" priority="12" stopIfTrue="1" operator="equal">
      <formula>""</formula>
    </cfRule>
  </conditionalFormatting>
  <conditionalFormatting sqref="G11:G13">
    <cfRule type="expression" dxfId="42" priority="51" stopIfTrue="1">
      <formula>$L$3="ja"</formula>
    </cfRule>
    <cfRule type="expression" dxfId="41" priority="50" stopIfTrue="1">
      <formula>$J$3="ja"</formula>
    </cfRule>
  </conditionalFormatting>
  <conditionalFormatting sqref="G18:G53">
    <cfRule type="cellIs" dxfId="40" priority="15" stopIfTrue="1" operator="equal">
      <formula>""</formula>
    </cfRule>
    <cfRule type="cellIs" dxfId="39" priority="16" stopIfTrue="1" operator="greaterThan">
      <formula>""</formula>
    </cfRule>
  </conditionalFormatting>
  <conditionalFormatting sqref="H11:H13">
    <cfRule type="expression" dxfId="38" priority="26">
      <formula>$K$2="ja"</formula>
    </cfRule>
    <cfRule type="expression" dxfId="37" priority="53" stopIfTrue="1">
      <formula>$L$2="ja"</formula>
    </cfRule>
    <cfRule type="expression" dxfId="36" priority="52" stopIfTrue="1">
      <formula>$J$2="ja"</formula>
    </cfRule>
  </conditionalFormatting>
  <conditionalFormatting sqref="H18:M53">
    <cfRule type="cellIs" dxfId="35" priority="9" stopIfTrue="1" operator="lessThanOrEqual">
      <formula>$D18</formula>
    </cfRule>
    <cfRule type="cellIs" dxfId="34" priority="8" stopIfTrue="1" operator="equal">
      <formula>0</formula>
    </cfRule>
    <cfRule type="cellIs" dxfId="33" priority="10" stopIfTrue="1" operator="notEqual">
      <formula>$D18</formula>
    </cfRule>
  </conditionalFormatting>
  <conditionalFormatting sqref="I11:I13">
    <cfRule type="expression" dxfId="32" priority="54" stopIfTrue="1">
      <formula>$J$3="ja"</formula>
    </cfRule>
  </conditionalFormatting>
  <conditionalFormatting sqref="I11:J13">
    <cfRule type="expression" dxfId="31" priority="21">
      <formula>$M$2="ja"</formula>
    </cfRule>
  </conditionalFormatting>
  <conditionalFormatting sqref="I11:K13">
    <cfRule type="expression" dxfId="30" priority="18">
      <formula>$L$3="ja"</formula>
    </cfRule>
  </conditionalFormatting>
  <conditionalFormatting sqref="J11:J13">
    <cfRule type="expression" dxfId="29" priority="25">
      <formula>$K$2="ja"</formula>
    </cfRule>
    <cfRule type="expression" dxfId="28" priority="27">
      <formula>$L$2="ja"</formula>
    </cfRule>
  </conditionalFormatting>
  <conditionalFormatting sqref="J11:M13">
    <cfRule type="expression" dxfId="27" priority="28">
      <formula>$J$3="ja"</formula>
    </cfRule>
  </conditionalFormatting>
  <conditionalFormatting sqref="L11:M13">
    <cfRule type="expression" dxfId="26" priority="57" stopIfTrue="1">
      <formula>$N$2="ja"</formula>
    </cfRule>
    <cfRule type="expression" dxfId="25" priority="56" stopIfTrue="1">
      <formula>$M$2="ja"</formula>
    </cfRule>
    <cfRule type="expression" dxfId="24" priority="55" stopIfTrue="1">
      <formula>$L$2="ja"</formula>
    </cfRule>
    <cfRule type="expression" dxfId="23" priority="23">
      <formula>$K$2="ja"</formula>
    </cfRule>
  </conditionalFormatting>
  <conditionalFormatting sqref="AE18:AE53">
    <cfRule type="cellIs" dxfId="22" priority="58" stopIfTrue="1" operator="notEqual">
      <formula>""</formula>
    </cfRule>
  </conditionalFormatting>
  <conditionalFormatting sqref="AF11:AF13">
    <cfRule type="cellIs" dxfId="21" priority="74" stopIfTrue="1" operator="equal">
      <formula>1</formula>
    </cfRule>
    <cfRule type="cellIs" dxfId="20" priority="75" stopIfTrue="1" operator="lessThan">
      <formula>1</formula>
    </cfRule>
  </conditionalFormatting>
  <conditionalFormatting sqref="AF18:AF53">
    <cfRule type="cellIs" dxfId="19" priority="59" stopIfTrue="1" operator="equal">
      <formula>1</formula>
    </cfRule>
    <cfRule type="cellIs" dxfId="18" priority="60" stopIfTrue="1" operator="lessThan">
      <formula>1</formula>
    </cfRule>
  </conditionalFormatting>
  <conditionalFormatting sqref="AG18:AG53">
    <cfRule type="cellIs" dxfId="17" priority="2" stopIfTrue="1" operator="equal">
      <formula>""</formula>
    </cfRule>
    <cfRule type="cellIs" dxfId="16" priority="1" stopIfTrue="1" operator="equal">
      <formula>1</formula>
    </cfRule>
  </conditionalFormatting>
  <conditionalFormatting sqref="AH18:AH53">
    <cfRule type="cellIs" dxfId="15" priority="4" stopIfTrue="1" operator="equal">
      <formula>""</formula>
    </cfRule>
    <cfRule type="cellIs" dxfId="14" priority="3" stopIfTrue="1" operator="equal">
      <formula>1</formula>
    </cfRule>
  </conditionalFormatting>
  <conditionalFormatting sqref="AI18:AI53">
    <cfRule type="cellIs" dxfId="13" priority="34" stopIfTrue="1" operator="equal">
      <formula>""</formula>
    </cfRule>
    <cfRule type="expression" dxfId="12" priority="33" stopIfTrue="1">
      <formula>$C18&gt;0</formula>
    </cfRule>
    <cfRule type="cellIs" dxfId="11" priority="32" stopIfTrue="1" operator="equal">
      <formula>"x"</formula>
    </cfRule>
  </conditionalFormatting>
  <conditionalFormatting sqref="AJ18:AJ53 AJ54:AN54 AP54">
    <cfRule type="expression" dxfId="10" priority="46" stopIfTrue="1">
      <formula>$J$3="ja"</formula>
    </cfRule>
    <cfRule type="expression" dxfId="9" priority="47" stopIfTrue="1">
      <formula>$L$3="ja"</formula>
    </cfRule>
  </conditionalFormatting>
  <conditionalFormatting sqref="AK11:AK13 AN11:AN13">
    <cfRule type="expression" dxfId="8" priority="48" stopIfTrue="1">
      <formula>$L$3="ja"</formula>
    </cfRule>
  </conditionalFormatting>
  <conditionalFormatting sqref="AK11:AK13">
    <cfRule type="expression" dxfId="7" priority="17">
      <formula>$J$3="ja"</formula>
    </cfRule>
  </conditionalFormatting>
  <conditionalFormatting sqref="AK18:AK53">
    <cfRule type="expression" dxfId="6" priority="38" stopIfTrue="1">
      <formula>$AL18=""</formula>
    </cfRule>
    <cfRule type="expression" dxfId="5" priority="39" stopIfTrue="1">
      <formula>$AL18&lt;$AJ18</formula>
    </cfRule>
    <cfRule type="expression" dxfId="4" priority="40" stopIfTrue="1">
      <formula>$AL18&gt;=$AJ18</formula>
    </cfRule>
  </conditionalFormatting>
  <conditionalFormatting sqref="AL18:AM53 AO18:AP53">
    <cfRule type="expression" dxfId="3" priority="49" stopIfTrue="1">
      <formula>$L$3="ja"</formula>
    </cfRule>
  </conditionalFormatting>
  <conditionalFormatting sqref="AN18:AN53">
    <cfRule type="expression" dxfId="2" priority="41" stopIfTrue="1">
      <formula>$AO18=""</formula>
    </cfRule>
    <cfRule type="expression" dxfId="1" priority="42" stopIfTrue="1">
      <formula>$AO18&lt;$AL18</formula>
    </cfRule>
    <cfRule type="expression" dxfId="0" priority="43" stopIfTrue="1">
      <formula>$AO18&gt;=$AL18</formula>
    </cfRule>
  </conditionalFormatting>
  <dataValidations count="11">
    <dataValidation allowBlank="1" showInputMessage="1" showErrorMessage="1" promptTitle="invoer gegevens" prompt="gegevens verschijnen_x000a_automatisch, u hoeft_x000a_hier niets in te vullen" sqref="AG18:AH53" xr:uid="{0744D4A3-3214-43D3-88D4-02980AAB3F95}"/>
    <dataValidation type="list" allowBlank="1" showInputMessage="1" showErrorMessage="1" promptTitle="Kies uit:" prompt="1. PrO_x000a_2. VMBO-lwoo_x000a_3. VMBO-basis_x000a_4. VMBO-kader_x000a_5. VMBO-gemengd_x000a_6. VMBO-theorie_x000a_7. HAVO_x000a_8. VWO" sqref="G18:G53" xr:uid="{EEAD2DC7-759A-4466-B9EE-BA5D91833789}">
      <formula1>"pro,lwoo,vmbo-b,vmbo-k,vmbo-g,vmbo-t,havo,vwo"</formula1>
    </dataValidation>
    <dataValidation type="list" allowBlank="1" showInputMessage="1" showErrorMessage="1" sqref="E2" xr:uid="{D9AE540E-6856-488F-9A52-C5F76BEA5EC8}">
      <formula1>"--,A,B,C,D,E,F,G,H,I,J,"</formula1>
    </dataValidation>
    <dataValidation type="list" allowBlank="1" showInputMessage="1" showErrorMessage="1" sqref="D2" xr:uid="{55106D48-8499-4154-B75F-36E8BBA6B00D}">
      <formula1>"3,4,5,6,7,8,"</formula1>
    </dataValidation>
    <dataValidation allowBlank="1" showInputMessage="1" showErrorMessage="1" promptTitle="doublure" prompt="zet een x_x000a_als de leerling_x000a_vanaf groep 3_x000a_is gedoubleerd" sqref="F18:F53" xr:uid="{BFE313DE-8036-4561-A385-BF9CE19E2022}"/>
    <dataValidation allowBlank="1" showInputMessage="1" showErrorMessage="1" promptTitle="specifieke onderwijsbehoefte" prompt="zet een x voor een leerling met_x000a_een specifieke onderwijsbehoefte" sqref="E18:E52" xr:uid="{63775E21-AEF7-416A-A8A4-EAC578F2C5BC}"/>
    <dataValidation allowBlank="1" showInputMessage="1" showErrorMessage="1" promptTitle="sociaal competent" prompt="zet een x voor_x000a_een leerling die_x000a_moeite heeft met_x000a_soc. competentie" sqref="AI18:AI53" xr:uid="{0EE94FB7-65A9-4C7C-B8DE-7839BB64E99D}"/>
    <dataValidation allowBlank="1" showInputMessage="1" showErrorMessage="1" promptTitle="in te vullen niveau" prompt="vul in: A-B-C-D-E_x000a_     of: 1-2-3-4-5" sqref="H18:M53 D18:D53" xr:uid="{B476B26F-28BB-4143-B8D2-DAC9185000AC}"/>
    <dataValidation type="list" allowBlank="1" showInputMessage="1" showErrorMessage="1" promptTitle="specifieke onderwijsbehoefte" prompt="zet een x voor een leerling met_x000a_een specifieke onderwijsbehoefte" sqref="E53" xr:uid="{BBCFCB48-D640-4B04-8E2C-2FA28BBF8E1D}">
      <formula1>"--,x,"</formula1>
    </dataValidation>
    <dataValidation type="list" allowBlank="1" showInputMessage="1" showErrorMessage="1" promptTitle="kies uit:" prompt="1. PrO_x000a_2. VMBO-lwoo_x000a_3. VMBO-basis_x000a_4. VMBO-kader_x000a_5. VMBO-gemengd_x000a_6. VMBO-theorie_x000a_7. HAVO_x000a_8. VWO" sqref="AN18:AN53 AK18:AK53" xr:uid="{F4051B5F-BD77-4B6D-B759-E1D12D3CC6BE}">
      <formula1>"pro,lwoo,vmbo-b,vmbo-k,vmbo-g,vmbo-t,havo,vwo,"</formula1>
    </dataValidation>
    <dataValidation type="list" allowBlank="1" showInputMessage="1" showErrorMessage="1" sqref="E7" xr:uid="{BA7ED4F5-D0D0-4A37-AAAC-CC9640536124}">
      <formula1>"ja,nee,"</formula1>
    </dataValidation>
  </dataValidations>
  <pageMargins left="0.89" right="0.28000000000000003" top="0.57999999999999996" bottom="0.22" header="0.13" footer="0.14000000000000001"/>
  <pageSetup paperSize="9" scale="73" orientation="landscape" horizontalDpi="4294967293" r:id="rId1"/>
  <headerFooter alignWithMargins="0">
    <oddHeader>&amp;C&amp;"Comic Sans MS,Standaard"&amp;16Tussenresultaten: groep 3 - 4 - 6
Eindresultaten - groep 8</oddHeader>
    <oddFooter>&amp;L&amp;8© Meesterwerk</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684669C4F10646965A639A06F3BA99" ma:contentTypeVersion="18" ma:contentTypeDescription="Een nieuw document maken." ma:contentTypeScope="" ma:versionID="794ec5a261c0430190fa120e8d2627b2">
  <xsd:schema xmlns:xsd="http://www.w3.org/2001/XMLSchema" xmlns:xs="http://www.w3.org/2001/XMLSchema" xmlns:p="http://schemas.microsoft.com/office/2006/metadata/properties" xmlns:ns2="c2ecf5db-7d4d-4dbe-bce7-39d49be64e81" xmlns:ns3="b6647730-621b-45fb-9aac-463b4d877dcd" targetNamespace="http://schemas.microsoft.com/office/2006/metadata/properties" ma:root="true" ma:fieldsID="d06bdda523cfe15de60291488c796d59" ns2:_="" ns3:_="">
    <xsd:import namespace="c2ecf5db-7d4d-4dbe-bce7-39d49be64e81"/>
    <xsd:import namespace="b6647730-621b-45fb-9aac-463b4d877d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cf5db-7d4d-4dbe-bce7-39d49be64e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1dde8c01-f805-4697-8e18-a3d0ede4f3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647730-621b-45fb-9aac-463b4d877dc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205be2ee-fb15-4b1c-b803-75bb16bbbb9c}" ma:internalName="TaxCatchAll" ma:showField="CatchAllData" ma:web="b6647730-621b-45fb-9aac-463b4d877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ecf5db-7d4d-4dbe-bce7-39d49be64e81">
      <Terms xmlns="http://schemas.microsoft.com/office/infopath/2007/PartnerControls"/>
    </lcf76f155ced4ddcb4097134ff3c332f>
    <TaxCatchAll xmlns="b6647730-621b-45fb-9aac-463b4d877d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BD00C8-B57C-4520-B383-A602D27FC8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cf5db-7d4d-4dbe-bce7-39d49be64e81"/>
    <ds:schemaRef ds:uri="b6647730-621b-45fb-9aac-463b4d877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83882D-32A3-4F79-8534-132B77179DC4}">
  <ds:schemaRefs>
    <ds:schemaRef ds:uri="http://schemas.microsoft.com/office/2006/metadata/properties"/>
    <ds:schemaRef ds:uri="http://schemas.microsoft.com/office/infopath/2007/PartnerControls"/>
    <ds:schemaRef ds:uri="c2ecf5db-7d4d-4dbe-bce7-39d49be64e81"/>
    <ds:schemaRef ds:uri="b6647730-621b-45fb-9aac-463b4d877dcd"/>
  </ds:schemaRefs>
</ds:datastoreItem>
</file>

<file path=customXml/itemProps3.xml><?xml version="1.0" encoding="utf-8"?>
<ds:datastoreItem xmlns:ds="http://schemas.openxmlformats.org/officeDocument/2006/customXml" ds:itemID="{A6BC425F-8A5A-4868-8A98-9BD38500CF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RIO - update</vt:lpstr>
      <vt:lpstr>'RIO - update'!Afdrukbereik</vt:lpstr>
    </vt:vector>
  </TitlesOfParts>
  <Company>Thuis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dc:creator>
  <cp:lastModifiedBy>Directie PCB De Triangel | Harrie Meinen</cp:lastModifiedBy>
  <cp:lastPrinted>2010-02-05T09:08:12Z</cp:lastPrinted>
  <dcterms:created xsi:type="dcterms:W3CDTF">2010-01-22T20:45:49Z</dcterms:created>
  <dcterms:modified xsi:type="dcterms:W3CDTF">2025-02-05T20:26:58Z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0x0101005A684669C4F10646965A639A06F3BA99</vt:lpwstr>
  </property>
  <property fmtid="{D5CDD505-2E9C-101B-9397-08002B2CF9AE}" pid="3" name="MediaServiceImageTags">
    <vt:lpwstr/>
  </property>
</Properties>
</file>